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I:\KROS\"/>
    </mc:Choice>
  </mc:AlternateContent>
  <bookViews>
    <workbookView xWindow="0" yWindow="0" windowWidth="0" windowHeight="0"/>
  </bookViews>
  <sheets>
    <sheet name="Rekapitulace stavby" sheetId="1" r:id="rId1"/>
    <sheet name="SO 01 - Odstranění povodň..." sheetId="2" r:id="rId2"/>
    <sheet name="SO 02 - Opravy stabilizač..." sheetId="3" r:id="rId3"/>
    <sheet name="SO 03 - Dočasné objekty p..." sheetId="4" r:id="rId4"/>
    <sheet name="SO 04 - Dočasné objekty p..." sheetId="5" r:id="rId5"/>
    <sheet name="VON - Vedlejší a ostatní ..." sheetId="6" r:id="rId6"/>
    <sheet name="SO 01 - Odtěžení sediment..." sheetId="7" r:id="rId7"/>
    <sheet name="SO 02 - Odtěžení sediment..." sheetId="8" r:id="rId8"/>
    <sheet name="SO 03 - Oprava spádových ..." sheetId="9" r:id="rId9"/>
    <sheet name="SO 04 - Ostatní stavební ..." sheetId="10" r:id="rId10"/>
    <sheet name="VON - Vedlejší a ostatní ..._01" sheetId="11" r:id="rId11"/>
    <sheet name="SO 01 - OPRAVA JEZU TEMNÝ..." sheetId="12" r:id="rId12"/>
    <sheet name="SO 02 - ODSTRANĚNÍ A MANI..." sheetId="13" r:id="rId13"/>
    <sheet name="SO 03 - DOČASNÉ OBJEKTY P..._01" sheetId="14" r:id="rId14"/>
    <sheet name="VON - Vedlejší a ostatní ..._02" sheetId="15" r:id="rId15"/>
    <sheet name="Pokyny pro vyplnění" sheetId="16" r:id="rId16"/>
  </sheets>
  <definedNames>
    <definedName name="_xlnm.Print_Area" localSheetId="0">'Rekapitulace stavby'!$D$4:$AO$36,'Rekapitulace stavby'!$C$42:$AQ$72</definedName>
    <definedName name="_xlnm.Print_Titles" localSheetId="0">'Rekapitulace stavby'!$52:$52</definedName>
    <definedName name="_xlnm._FilterDatabase" localSheetId="1" hidden="1">'SO 01 - Odstranění povodň...'!$C$86:$K$105</definedName>
    <definedName name="_xlnm.Print_Area" localSheetId="1">'SO 01 - Odstranění povodň...'!$C$4:$J$41,'SO 01 - Odstranění povodň...'!$C$47:$J$66,'SO 01 - Odstranění povodň...'!$C$72:$K$105</definedName>
    <definedName name="_xlnm.Print_Titles" localSheetId="1">'SO 01 - Odstranění povodň...'!$86:$86</definedName>
    <definedName name="_xlnm._FilterDatabase" localSheetId="2" hidden="1">'SO 02 - Opravy stabilizač...'!$C$91:$K$245</definedName>
    <definedName name="_xlnm.Print_Area" localSheetId="2">'SO 02 - Opravy stabilizač...'!$C$4:$J$41,'SO 02 - Opravy stabilizač...'!$C$47:$J$71,'SO 02 - Opravy stabilizač...'!$C$77:$K$245</definedName>
    <definedName name="_xlnm.Print_Titles" localSheetId="2">'SO 02 - Opravy stabilizač...'!$91:$91</definedName>
    <definedName name="_xlnm._FilterDatabase" localSheetId="3" hidden="1">'SO 03 - Dočasné objekty p...'!$C$91:$K$154</definedName>
    <definedName name="_xlnm.Print_Area" localSheetId="3">'SO 03 - Dočasné objekty p...'!$C$4:$J$41,'SO 03 - Dočasné objekty p...'!$C$47:$J$71,'SO 03 - Dočasné objekty p...'!$C$77:$K$154</definedName>
    <definedName name="_xlnm.Print_Titles" localSheetId="3">'SO 03 - Dočasné objekty p...'!$91:$91</definedName>
    <definedName name="_xlnm._FilterDatabase" localSheetId="4" hidden="1">'SO 04 - Dočasné objekty p...'!$C$88:$K$137</definedName>
    <definedName name="_xlnm.Print_Area" localSheetId="4">'SO 04 - Dočasné objekty p...'!$C$4:$J$41,'SO 04 - Dočasné objekty p...'!$C$47:$J$68,'SO 04 - Dočasné objekty p...'!$C$74:$K$137</definedName>
    <definedName name="_xlnm.Print_Titles" localSheetId="4">'SO 04 - Dočasné objekty p...'!$88:$88</definedName>
    <definedName name="_xlnm._FilterDatabase" localSheetId="5" hidden="1">'VON - Vedlejší a ostatní ...'!$C$87:$K$137</definedName>
    <definedName name="_xlnm.Print_Area" localSheetId="5">'VON - Vedlejší a ostatní ...'!$C$4:$J$41,'VON - Vedlejší a ostatní ...'!$C$47:$J$67,'VON - Vedlejší a ostatní ...'!$C$73:$K$137</definedName>
    <definedName name="_xlnm.Print_Titles" localSheetId="5">'VON - Vedlejší a ostatní ...'!$87:$87</definedName>
    <definedName name="_xlnm._FilterDatabase" localSheetId="6" hidden="1">'SO 01 - Odtěžení sediment...'!$C$86:$K$109</definedName>
    <definedName name="_xlnm.Print_Area" localSheetId="6">'SO 01 - Odtěžení sediment...'!$C$4:$J$41,'SO 01 - Odtěžení sediment...'!$C$47:$J$66,'SO 01 - Odtěžení sediment...'!$C$72:$K$109</definedName>
    <definedName name="_xlnm.Print_Titles" localSheetId="6">'SO 01 - Odtěžení sediment...'!$86:$86</definedName>
    <definedName name="_xlnm._FilterDatabase" localSheetId="7" hidden="1">'SO 02 - Odtěžení sediment...'!$C$86:$K$109</definedName>
    <definedName name="_xlnm.Print_Area" localSheetId="7">'SO 02 - Odtěžení sediment...'!$C$4:$J$41,'SO 02 - Odtěžení sediment...'!$C$47:$J$66,'SO 02 - Odtěžení sediment...'!$C$72:$K$109</definedName>
    <definedName name="_xlnm.Print_Titles" localSheetId="7">'SO 02 - Odtěžení sediment...'!$86:$86</definedName>
    <definedName name="_xlnm._FilterDatabase" localSheetId="8" hidden="1">'SO 03 - Oprava spádových ...'!$C$88:$K$167</definedName>
    <definedName name="_xlnm.Print_Area" localSheetId="8">'SO 03 - Oprava spádových ...'!$C$4:$J$41,'SO 03 - Oprava spádových ...'!$C$47:$J$68,'SO 03 - Oprava spádových ...'!$C$74:$K$167</definedName>
    <definedName name="_xlnm.Print_Titles" localSheetId="8">'SO 03 - Oprava spádových ...'!$88:$88</definedName>
    <definedName name="_xlnm._FilterDatabase" localSheetId="9" hidden="1">'SO 04 - Ostatní stavební ...'!$C$87:$K$107</definedName>
    <definedName name="_xlnm.Print_Area" localSheetId="9">'SO 04 - Ostatní stavební ...'!$C$4:$J$41,'SO 04 - Ostatní stavební ...'!$C$47:$J$67,'SO 04 - Ostatní stavební ...'!$C$73:$K$107</definedName>
    <definedName name="_xlnm.Print_Titles" localSheetId="9">'SO 04 - Ostatní stavební ...'!$87:$87</definedName>
    <definedName name="_xlnm._FilterDatabase" localSheetId="10" hidden="1">'VON - Vedlejší a ostatní ..._01'!$C$88:$K$134</definedName>
    <definedName name="_xlnm.Print_Area" localSheetId="10">'VON - Vedlejší a ostatní ..._01'!$C$4:$J$41,'VON - Vedlejší a ostatní ..._01'!$C$47:$J$68,'VON - Vedlejší a ostatní ..._01'!$C$74:$K$134</definedName>
    <definedName name="_xlnm.Print_Titles" localSheetId="10">'VON - Vedlejší a ostatní ..._01'!$88:$88</definedName>
    <definedName name="_xlnm._FilterDatabase" localSheetId="11" hidden="1">'SO 01 - OPRAVA JEZU TEMNÝ...'!$C$94:$K$320</definedName>
    <definedName name="_xlnm.Print_Area" localSheetId="11">'SO 01 - OPRAVA JEZU TEMNÝ...'!$C$4:$J$41,'SO 01 - OPRAVA JEZU TEMNÝ...'!$C$47:$J$74,'SO 01 - OPRAVA JEZU TEMNÝ...'!$C$80:$K$320</definedName>
    <definedName name="_xlnm.Print_Titles" localSheetId="11">'SO 01 - OPRAVA JEZU TEMNÝ...'!$94:$94</definedName>
    <definedName name="_xlnm._FilterDatabase" localSheetId="12" hidden="1">'SO 02 - ODSTRANĚNÍ A MANI...'!$C$86:$K$114</definedName>
    <definedName name="_xlnm.Print_Area" localSheetId="12">'SO 02 - ODSTRANĚNÍ A MANI...'!$C$4:$J$41,'SO 02 - ODSTRANĚNÍ A MANI...'!$C$47:$J$66,'SO 02 - ODSTRANĚNÍ A MANI...'!$C$72:$K$114</definedName>
    <definedName name="_xlnm.Print_Titles" localSheetId="12">'SO 02 - ODSTRANĚNÍ A MANI...'!$86:$86</definedName>
    <definedName name="_xlnm._FilterDatabase" localSheetId="13" hidden="1">'SO 03 - DOČASNÉ OBJEKTY P..._01'!$C$90:$K$129</definedName>
    <definedName name="_xlnm.Print_Area" localSheetId="13">'SO 03 - DOČASNÉ OBJEKTY P..._01'!$C$4:$J$41,'SO 03 - DOČASNÉ OBJEKTY P..._01'!$C$47:$J$70,'SO 03 - DOČASNÉ OBJEKTY P..._01'!$C$76:$K$129</definedName>
    <definedName name="_xlnm.Print_Titles" localSheetId="13">'SO 03 - DOČASNÉ OBJEKTY P..._01'!$90:$90</definedName>
    <definedName name="_xlnm._FilterDatabase" localSheetId="14" hidden="1">'VON - Vedlejší a ostatní ..._02'!$C$87:$K$134</definedName>
    <definedName name="_xlnm.Print_Area" localSheetId="14">'VON - Vedlejší a ostatní ..._02'!$C$4:$J$41,'VON - Vedlejší a ostatní ..._02'!$C$47:$J$67,'VON - Vedlejší a ostatní ..._02'!$C$73:$K$134</definedName>
    <definedName name="_xlnm.Print_Titles" localSheetId="14">'VON - Vedlejší a ostatní ..._02'!$87:$87</definedName>
    <definedName name="_xlnm.Print_Area" localSheetId="15">'Pokyny pro vyplnění'!$B$2:$K$71,'Pokyny pro vyplnění'!$B$74:$K$118,'Pokyny pro vyplnění'!$B$121:$K$161,'Pokyny pro vyplnění'!$B$164:$K$219</definedName>
  </definedNames>
  <calcPr/>
</workbook>
</file>

<file path=xl/calcChain.xml><?xml version="1.0" encoding="utf-8"?>
<calcChain xmlns="http://schemas.openxmlformats.org/spreadsheetml/2006/main">
  <c i="15" l="1" r="J39"/>
  <c r="J38"/>
  <c i="1" r="AY71"/>
  <c i="15" r="J37"/>
  <c i="1" r="AX71"/>
  <c i="15" r="BI132"/>
  <c r="BH132"/>
  <c r="BF132"/>
  <c r="BE132"/>
  <c r="T132"/>
  <c r="R132"/>
  <c r="P132"/>
  <c r="BI129"/>
  <c r="BH129"/>
  <c r="BF129"/>
  <c r="BE129"/>
  <c r="T129"/>
  <c r="R129"/>
  <c r="P129"/>
  <c r="BI126"/>
  <c r="BH126"/>
  <c r="BF126"/>
  <c r="BE126"/>
  <c r="T126"/>
  <c r="R126"/>
  <c r="P126"/>
  <c r="BI123"/>
  <c r="BH123"/>
  <c r="BF123"/>
  <c r="BE123"/>
  <c r="T123"/>
  <c r="R123"/>
  <c r="P123"/>
  <c r="BI120"/>
  <c r="BH120"/>
  <c r="BF120"/>
  <c r="BE120"/>
  <c r="T120"/>
  <c r="R120"/>
  <c r="P120"/>
  <c r="BI117"/>
  <c r="BH117"/>
  <c r="BF117"/>
  <c r="BE117"/>
  <c r="T117"/>
  <c r="R117"/>
  <c r="P117"/>
  <c r="BI115"/>
  <c r="BH115"/>
  <c r="BF115"/>
  <c r="BE115"/>
  <c r="T115"/>
  <c r="R115"/>
  <c r="P115"/>
  <c r="BI112"/>
  <c r="BH112"/>
  <c r="BF112"/>
  <c r="BE112"/>
  <c r="T112"/>
  <c r="R112"/>
  <c r="P112"/>
  <c r="BI110"/>
  <c r="BH110"/>
  <c r="BF110"/>
  <c r="BE110"/>
  <c r="T110"/>
  <c r="R110"/>
  <c r="P110"/>
  <c r="BI107"/>
  <c r="BH107"/>
  <c r="BF107"/>
  <c r="BE107"/>
  <c r="T107"/>
  <c r="R107"/>
  <c r="P107"/>
  <c r="BI105"/>
  <c r="BH105"/>
  <c r="BF105"/>
  <c r="BE105"/>
  <c r="T105"/>
  <c r="R105"/>
  <c r="P105"/>
  <c r="BI103"/>
  <c r="BH103"/>
  <c r="BF103"/>
  <c r="BE103"/>
  <c r="T103"/>
  <c r="R103"/>
  <c r="P103"/>
  <c r="BI100"/>
  <c r="BH100"/>
  <c r="BF100"/>
  <c r="BE100"/>
  <c r="T100"/>
  <c r="R100"/>
  <c r="P100"/>
  <c r="BI98"/>
  <c r="BH98"/>
  <c r="BF98"/>
  <c r="BE98"/>
  <c r="T98"/>
  <c r="R98"/>
  <c r="P98"/>
  <c r="BI96"/>
  <c r="BH96"/>
  <c r="BF96"/>
  <c r="BE96"/>
  <c r="T96"/>
  <c r="R96"/>
  <c r="P96"/>
  <c r="BI94"/>
  <c r="BH94"/>
  <c r="BF94"/>
  <c r="BE94"/>
  <c r="T94"/>
  <c r="R94"/>
  <c r="P94"/>
  <c r="BI91"/>
  <c r="BH91"/>
  <c r="BF91"/>
  <c r="BE91"/>
  <c r="T91"/>
  <c r="R91"/>
  <c r="P91"/>
  <c r="J84"/>
  <c r="F84"/>
  <c r="F82"/>
  <c r="E80"/>
  <c r="J58"/>
  <c r="F58"/>
  <c r="F56"/>
  <c r="E54"/>
  <c r="J26"/>
  <c r="E26"/>
  <c r="J85"/>
  <c r="J25"/>
  <c r="J20"/>
  <c r="E20"/>
  <c r="F85"/>
  <c r="J19"/>
  <c r="J14"/>
  <c r="J82"/>
  <c r="E7"/>
  <c r="E76"/>
  <c i="14" r="J39"/>
  <c r="J38"/>
  <c i="1" r="AY70"/>
  <c i="14" r="J37"/>
  <c i="1" r="AX70"/>
  <c i="14" r="BI128"/>
  <c r="BH128"/>
  <c r="BF128"/>
  <c r="BE128"/>
  <c r="T128"/>
  <c r="T127"/>
  <c r="T126"/>
  <c r="R128"/>
  <c r="R127"/>
  <c r="R126"/>
  <c r="P128"/>
  <c r="P127"/>
  <c r="P126"/>
  <c r="BI123"/>
  <c r="BH123"/>
  <c r="BF123"/>
  <c r="BE123"/>
  <c r="T123"/>
  <c r="T122"/>
  <c r="R123"/>
  <c r="R122"/>
  <c r="P123"/>
  <c r="P122"/>
  <c r="BI119"/>
  <c r="BH119"/>
  <c r="BF119"/>
  <c r="BE119"/>
  <c r="T119"/>
  <c r="R119"/>
  <c r="P119"/>
  <c r="BI114"/>
  <c r="BH114"/>
  <c r="BF114"/>
  <c r="BE114"/>
  <c r="T114"/>
  <c r="R114"/>
  <c r="P114"/>
  <c r="BI110"/>
  <c r="BH110"/>
  <c r="BF110"/>
  <c r="BE110"/>
  <c r="T110"/>
  <c r="R110"/>
  <c r="P110"/>
  <c r="BI106"/>
  <c r="BH106"/>
  <c r="BF106"/>
  <c r="BE106"/>
  <c r="T106"/>
  <c r="R106"/>
  <c r="P106"/>
  <c r="BI103"/>
  <c r="BH103"/>
  <c r="BF103"/>
  <c r="BE103"/>
  <c r="T103"/>
  <c r="R103"/>
  <c r="P103"/>
  <c r="BI100"/>
  <c r="BH100"/>
  <c r="BF100"/>
  <c r="BE100"/>
  <c r="T100"/>
  <c r="R100"/>
  <c r="P100"/>
  <c r="BI94"/>
  <c r="BH94"/>
  <c r="BF94"/>
  <c r="BE94"/>
  <c r="T94"/>
  <c r="R94"/>
  <c r="P94"/>
  <c r="J87"/>
  <c r="F87"/>
  <c r="F85"/>
  <c r="E83"/>
  <c r="J58"/>
  <c r="F58"/>
  <c r="F56"/>
  <c r="E54"/>
  <c r="J26"/>
  <c r="E26"/>
  <c r="J88"/>
  <c r="J25"/>
  <c r="J20"/>
  <c r="E20"/>
  <c r="F88"/>
  <c r="J19"/>
  <c r="J14"/>
  <c r="J85"/>
  <c r="E7"/>
  <c r="E79"/>
  <c i="13" r="J39"/>
  <c r="J38"/>
  <c i="1" r="AY69"/>
  <c i="13" r="J37"/>
  <c i="1" r="AX69"/>
  <c i="13" r="BI111"/>
  <c r="BH111"/>
  <c r="BF111"/>
  <c r="BE111"/>
  <c r="T111"/>
  <c r="R111"/>
  <c r="P111"/>
  <c r="BI107"/>
  <c r="BH107"/>
  <c r="BF107"/>
  <c r="BE107"/>
  <c r="T107"/>
  <c r="R107"/>
  <c r="P107"/>
  <c r="BI103"/>
  <c r="BH103"/>
  <c r="BF103"/>
  <c r="BE103"/>
  <c r="T103"/>
  <c r="R103"/>
  <c r="P103"/>
  <c r="BI99"/>
  <c r="BH99"/>
  <c r="BF99"/>
  <c r="BE99"/>
  <c r="T99"/>
  <c r="R99"/>
  <c r="P99"/>
  <c r="BI94"/>
  <c r="BH94"/>
  <c r="BF94"/>
  <c r="BE94"/>
  <c r="T94"/>
  <c r="R94"/>
  <c r="P94"/>
  <c r="BI90"/>
  <c r="BH90"/>
  <c r="BF90"/>
  <c r="BE90"/>
  <c r="T90"/>
  <c r="R90"/>
  <c r="P90"/>
  <c r="J83"/>
  <c r="F83"/>
  <c r="F81"/>
  <c r="E79"/>
  <c r="J58"/>
  <c r="F58"/>
  <c r="F56"/>
  <c r="E54"/>
  <c r="J26"/>
  <c r="E26"/>
  <c r="J84"/>
  <c r="J25"/>
  <c r="J20"/>
  <c r="E20"/>
  <c r="F84"/>
  <c r="J19"/>
  <c r="J14"/>
  <c r="J81"/>
  <c r="E7"/>
  <c r="E75"/>
  <c i="12" r="J39"/>
  <c r="J38"/>
  <c i="1" r="AY68"/>
  <c i="12" r="J37"/>
  <c i="1" r="AX68"/>
  <c i="12" r="BI316"/>
  <c r="BH316"/>
  <c r="BF316"/>
  <c r="BE316"/>
  <c r="T316"/>
  <c r="T315"/>
  <c r="T314"/>
  <c r="R316"/>
  <c r="R315"/>
  <c r="R314"/>
  <c r="P316"/>
  <c r="P315"/>
  <c r="P314"/>
  <c r="BI311"/>
  <c r="BH311"/>
  <c r="BF311"/>
  <c r="BE311"/>
  <c r="T311"/>
  <c r="T310"/>
  <c r="R311"/>
  <c r="R310"/>
  <c r="P311"/>
  <c r="P310"/>
  <c r="BI305"/>
  <c r="BH305"/>
  <c r="BF305"/>
  <c r="BE305"/>
  <c r="T305"/>
  <c r="R305"/>
  <c r="P305"/>
  <c r="BI301"/>
  <c r="BH301"/>
  <c r="BF301"/>
  <c r="BE301"/>
  <c r="T301"/>
  <c r="R301"/>
  <c r="P301"/>
  <c r="BI296"/>
  <c r="BH296"/>
  <c r="BF296"/>
  <c r="BE296"/>
  <c r="T296"/>
  <c r="R296"/>
  <c r="P296"/>
  <c r="BI291"/>
  <c r="BH291"/>
  <c r="BF291"/>
  <c r="BE291"/>
  <c r="T291"/>
  <c r="R291"/>
  <c r="P291"/>
  <c r="BI287"/>
  <c r="BH287"/>
  <c r="BF287"/>
  <c r="BE287"/>
  <c r="T287"/>
  <c r="R287"/>
  <c r="P287"/>
  <c r="BI284"/>
  <c r="BH284"/>
  <c r="BF284"/>
  <c r="BE284"/>
  <c r="T284"/>
  <c r="R284"/>
  <c r="P284"/>
  <c r="BI278"/>
  <c r="BH278"/>
  <c r="BF278"/>
  <c r="BE278"/>
  <c r="T278"/>
  <c r="R278"/>
  <c r="P278"/>
  <c r="BI270"/>
  <c r="BH270"/>
  <c r="BF270"/>
  <c r="BE270"/>
  <c r="T270"/>
  <c r="R270"/>
  <c r="P270"/>
  <c r="BI266"/>
  <c r="BH266"/>
  <c r="BF266"/>
  <c r="BE266"/>
  <c r="T266"/>
  <c r="R266"/>
  <c r="P266"/>
  <c r="BI261"/>
  <c r="BH261"/>
  <c r="BF261"/>
  <c r="BE261"/>
  <c r="T261"/>
  <c r="R261"/>
  <c r="P261"/>
  <c r="BI255"/>
  <c r="BH255"/>
  <c r="BF255"/>
  <c r="BE255"/>
  <c r="T255"/>
  <c r="R255"/>
  <c r="P255"/>
  <c r="BI246"/>
  <c r="BH246"/>
  <c r="BF246"/>
  <c r="BE246"/>
  <c r="T246"/>
  <c r="R246"/>
  <c r="P246"/>
  <c r="BI242"/>
  <c r="BH242"/>
  <c r="BF242"/>
  <c r="BE242"/>
  <c r="T242"/>
  <c r="R242"/>
  <c r="P242"/>
  <c r="BI238"/>
  <c r="BH238"/>
  <c r="BF238"/>
  <c r="BE238"/>
  <c r="T238"/>
  <c r="R238"/>
  <c r="P238"/>
  <c r="BI232"/>
  <c r="BH232"/>
  <c r="BF232"/>
  <c r="BE232"/>
  <c r="T232"/>
  <c r="R232"/>
  <c r="P232"/>
  <c r="BI229"/>
  <c r="BH229"/>
  <c r="BF229"/>
  <c r="BE229"/>
  <c r="T229"/>
  <c r="R229"/>
  <c r="P229"/>
  <c r="BI225"/>
  <c r="BH225"/>
  <c r="BF225"/>
  <c r="BE225"/>
  <c r="T225"/>
  <c r="R225"/>
  <c r="P225"/>
  <c r="BI219"/>
  <c r="BH219"/>
  <c r="BF219"/>
  <c r="BE219"/>
  <c r="T219"/>
  <c r="R219"/>
  <c r="P219"/>
  <c r="BI213"/>
  <c r="BH213"/>
  <c r="BF213"/>
  <c r="BE213"/>
  <c r="T213"/>
  <c r="R213"/>
  <c r="P213"/>
  <c r="BI207"/>
  <c r="BH207"/>
  <c r="BF207"/>
  <c r="BE207"/>
  <c r="T207"/>
  <c r="R207"/>
  <c r="P207"/>
  <c r="BI200"/>
  <c r="BH200"/>
  <c r="BF200"/>
  <c r="BE200"/>
  <c r="T200"/>
  <c r="R200"/>
  <c r="P200"/>
  <c r="BI192"/>
  <c r="BH192"/>
  <c r="BF192"/>
  <c r="BE192"/>
  <c r="T192"/>
  <c r="T191"/>
  <c r="R192"/>
  <c r="R191"/>
  <c r="P192"/>
  <c r="P191"/>
  <c r="BI187"/>
  <c r="BH187"/>
  <c r="BF187"/>
  <c r="BE187"/>
  <c r="T187"/>
  <c r="R187"/>
  <c r="P187"/>
  <c r="BI183"/>
  <c r="BH183"/>
  <c r="BF183"/>
  <c r="BE183"/>
  <c r="T183"/>
  <c r="R183"/>
  <c r="P183"/>
  <c r="BI176"/>
  <c r="BH176"/>
  <c r="BF176"/>
  <c r="BE176"/>
  <c r="T176"/>
  <c r="R176"/>
  <c r="P176"/>
  <c r="BI172"/>
  <c r="BH172"/>
  <c r="BF172"/>
  <c r="BE172"/>
  <c r="T172"/>
  <c r="R172"/>
  <c r="P172"/>
  <c r="BI166"/>
  <c r="BH166"/>
  <c r="BF166"/>
  <c r="BE166"/>
  <c r="T166"/>
  <c r="R166"/>
  <c r="P166"/>
  <c r="BI160"/>
  <c r="BH160"/>
  <c r="BF160"/>
  <c r="BE160"/>
  <c r="T160"/>
  <c r="R160"/>
  <c r="P160"/>
  <c r="BI154"/>
  <c r="BH154"/>
  <c r="BF154"/>
  <c r="BE154"/>
  <c r="T154"/>
  <c r="R154"/>
  <c r="P154"/>
  <c r="BI147"/>
  <c r="BH147"/>
  <c r="BF147"/>
  <c r="BE147"/>
  <c r="T147"/>
  <c r="R147"/>
  <c r="P147"/>
  <c r="BI142"/>
  <c r="BH142"/>
  <c r="BF142"/>
  <c r="BE142"/>
  <c r="T142"/>
  <c r="R142"/>
  <c r="P142"/>
  <c r="BI137"/>
  <c r="BH137"/>
  <c r="BF137"/>
  <c r="BE137"/>
  <c r="T137"/>
  <c r="R137"/>
  <c r="P137"/>
  <c r="BI129"/>
  <c r="BH129"/>
  <c r="BF129"/>
  <c r="BE129"/>
  <c r="T129"/>
  <c r="R129"/>
  <c r="P129"/>
  <c r="BI123"/>
  <c r="BH123"/>
  <c r="BF123"/>
  <c r="BE123"/>
  <c r="T123"/>
  <c r="R123"/>
  <c r="P123"/>
  <c r="BI118"/>
  <c r="BH118"/>
  <c r="BF118"/>
  <c r="BE118"/>
  <c r="T118"/>
  <c r="R118"/>
  <c r="P118"/>
  <c r="BI114"/>
  <c r="BH114"/>
  <c r="BF114"/>
  <c r="BE114"/>
  <c r="T114"/>
  <c r="R114"/>
  <c r="P114"/>
  <c r="BI110"/>
  <c r="BH110"/>
  <c r="BF110"/>
  <c r="BE110"/>
  <c r="T110"/>
  <c r="R110"/>
  <c r="P110"/>
  <c r="BI106"/>
  <c r="BH106"/>
  <c r="BF106"/>
  <c r="BE106"/>
  <c r="T106"/>
  <c r="R106"/>
  <c r="P106"/>
  <c r="BI102"/>
  <c r="BH102"/>
  <c r="BF102"/>
  <c r="BE102"/>
  <c r="T102"/>
  <c r="R102"/>
  <c r="P102"/>
  <c r="BI98"/>
  <c r="BH98"/>
  <c r="BF98"/>
  <c r="BE98"/>
  <c r="T98"/>
  <c r="R98"/>
  <c r="P98"/>
  <c r="J91"/>
  <c r="F91"/>
  <c r="F89"/>
  <c r="E87"/>
  <c r="J58"/>
  <c r="F58"/>
  <c r="F56"/>
  <c r="E54"/>
  <c r="J26"/>
  <c r="E26"/>
  <c r="J92"/>
  <c r="J25"/>
  <c r="J20"/>
  <c r="E20"/>
  <c r="F92"/>
  <c r="J19"/>
  <c r="J14"/>
  <c r="J89"/>
  <c r="E7"/>
  <c r="E83"/>
  <c i="11" r="J91"/>
  <c r="J39"/>
  <c r="J38"/>
  <c i="1" r="AY66"/>
  <c i="11" r="J37"/>
  <c i="1" r="AX66"/>
  <c i="11" r="BI132"/>
  <c r="BH132"/>
  <c r="BF132"/>
  <c r="BE132"/>
  <c r="T132"/>
  <c r="R132"/>
  <c r="P132"/>
  <c r="BI129"/>
  <c r="BH129"/>
  <c r="BF129"/>
  <c r="BE129"/>
  <c r="T129"/>
  <c r="R129"/>
  <c r="P129"/>
  <c r="BI126"/>
  <c r="BH126"/>
  <c r="BF126"/>
  <c r="BE126"/>
  <c r="T126"/>
  <c r="R126"/>
  <c r="P126"/>
  <c r="BI123"/>
  <c r="BH123"/>
  <c r="BF123"/>
  <c r="BE123"/>
  <c r="T123"/>
  <c r="R123"/>
  <c r="P123"/>
  <c r="BI121"/>
  <c r="BH121"/>
  <c r="BF121"/>
  <c r="BE121"/>
  <c r="T121"/>
  <c r="R121"/>
  <c r="P121"/>
  <c r="BI118"/>
  <c r="BH118"/>
  <c r="BF118"/>
  <c r="BE118"/>
  <c r="T118"/>
  <c r="R118"/>
  <c r="P118"/>
  <c r="BI116"/>
  <c r="BH116"/>
  <c r="BF116"/>
  <c r="BE116"/>
  <c r="T116"/>
  <c r="R116"/>
  <c r="P116"/>
  <c r="BI113"/>
  <c r="BH113"/>
  <c r="BF113"/>
  <c r="BE113"/>
  <c r="T113"/>
  <c r="R113"/>
  <c r="P113"/>
  <c r="BI111"/>
  <c r="BH111"/>
  <c r="BF111"/>
  <c r="BE111"/>
  <c r="T111"/>
  <c r="R111"/>
  <c r="P111"/>
  <c r="BI109"/>
  <c r="BH109"/>
  <c r="BF109"/>
  <c r="BE109"/>
  <c r="T109"/>
  <c r="R109"/>
  <c r="P109"/>
  <c r="BI106"/>
  <c r="BH106"/>
  <c r="BF106"/>
  <c r="BE106"/>
  <c r="T106"/>
  <c r="R106"/>
  <c r="P106"/>
  <c r="BI103"/>
  <c r="BH103"/>
  <c r="BF103"/>
  <c r="BE103"/>
  <c r="T103"/>
  <c r="R103"/>
  <c r="P103"/>
  <c r="BI100"/>
  <c r="BH100"/>
  <c r="BF100"/>
  <c r="BE100"/>
  <c r="T100"/>
  <c r="R100"/>
  <c r="P100"/>
  <c r="BI98"/>
  <c r="BH98"/>
  <c r="BF98"/>
  <c r="BE98"/>
  <c r="T98"/>
  <c r="R98"/>
  <c r="P98"/>
  <c r="BI96"/>
  <c r="BH96"/>
  <c r="BF96"/>
  <c r="BE96"/>
  <c r="T96"/>
  <c r="R96"/>
  <c r="P96"/>
  <c r="BI93"/>
  <c r="BH93"/>
  <c r="BF93"/>
  <c r="BE93"/>
  <c r="T93"/>
  <c r="R93"/>
  <c r="P93"/>
  <c r="J65"/>
  <c r="J85"/>
  <c r="F85"/>
  <c r="F83"/>
  <c r="E81"/>
  <c r="J58"/>
  <c r="F58"/>
  <c r="F56"/>
  <c r="E54"/>
  <c r="J26"/>
  <c r="E26"/>
  <c r="J86"/>
  <c r="J25"/>
  <c r="J20"/>
  <c r="E20"/>
  <c r="F86"/>
  <c r="J19"/>
  <c r="J14"/>
  <c r="J83"/>
  <c r="E7"/>
  <c r="E77"/>
  <c i="10" r="J39"/>
  <c r="J38"/>
  <c i="1" r="AY65"/>
  <c i="10" r="J37"/>
  <c i="1" r="AX65"/>
  <c i="10" r="BI105"/>
  <c r="BH105"/>
  <c r="BF105"/>
  <c r="BE105"/>
  <c r="T105"/>
  <c r="T104"/>
  <c r="R105"/>
  <c r="R104"/>
  <c r="P105"/>
  <c r="P104"/>
  <c r="BI99"/>
  <c r="BH99"/>
  <c r="BF99"/>
  <c r="BE99"/>
  <c r="T99"/>
  <c r="R99"/>
  <c r="P99"/>
  <c r="BI95"/>
  <c r="BH95"/>
  <c r="BF95"/>
  <c r="BE95"/>
  <c r="T95"/>
  <c r="R95"/>
  <c r="P95"/>
  <c r="BI91"/>
  <c r="BH91"/>
  <c r="BF91"/>
  <c r="BE91"/>
  <c r="T91"/>
  <c r="R91"/>
  <c r="P91"/>
  <c r="J84"/>
  <c r="F84"/>
  <c r="F82"/>
  <c r="E80"/>
  <c r="J58"/>
  <c r="F58"/>
  <c r="F56"/>
  <c r="E54"/>
  <c r="J26"/>
  <c r="E26"/>
  <c r="J85"/>
  <c r="J25"/>
  <c r="J20"/>
  <c r="E20"/>
  <c r="F85"/>
  <c r="J19"/>
  <c r="J14"/>
  <c r="J82"/>
  <c r="E7"/>
  <c r="E76"/>
  <c i="9" r="J39"/>
  <c r="J38"/>
  <c i="1" r="AY64"/>
  <c i="9" r="J37"/>
  <c i="1" r="AX64"/>
  <c i="9" r="BI165"/>
  <c r="BH165"/>
  <c r="BF165"/>
  <c r="BE165"/>
  <c r="T165"/>
  <c r="T164"/>
  <c r="R165"/>
  <c r="R164"/>
  <c r="P165"/>
  <c r="P164"/>
  <c r="BI160"/>
  <c r="BH160"/>
  <c r="BF160"/>
  <c r="BE160"/>
  <c r="T160"/>
  <c r="R160"/>
  <c r="P160"/>
  <c r="BI155"/>
  <c r="BH155"/>
  <c r="BF155"/>
  <c r="BE155"/>
  <c r="T155"/>
  <c r="R155"/>
  <c r="P155"/>
  <c r="BI150"/>
  <c r="BH150"/>
  <c r="BF150"/>
  <c r="BE150"/>
  <c r="T150"/>
  <c r="R150"/>
  <c r="P150"/>
  <c r="BI143"/>
  <c r="BH143"/>
  <c r="BF143"/>
  <c r="BE143"/>
  <c r="T143"/>
  <c r="R143"/>
  <c r="P143"/>
  <c r="BI136"/>
  <c r="BH136"/>
  <c r="BF136"/>
  <c r="BE136"/>
  <c r="T136"/>
  <c r="R136"/>
  <c r="P136"/>
  <c r="BI126"/>
  <c r="BH126"/>
  <c r="BF126"/>
  <c r="BE126"/>
  <c r="T126"/>
  <c r="R126"/>
  <c r="P126"/>
  <c r="BI114"/>
  <c r="BH114"/>
  <c r="BF114"/>
  <c r="BE114"/>
  <c r="T114"/>
  <c r="R114"/>
  <c r="P114"/>
  <c r="BI102"/>
  <c r="BH102"/>
  <c r="BF102"/>
  <c r="BE102"/>
  <c r="T102"/>
  <c r="R102"/>
  <c r="P102"/>
  <c r="BI100"/>
  <c r="BH100"/>
  <c r="BF100"/>
  <c r="BE100"/>
  <c r="T100"/>
  <c r="R100"/>
  <c r="P100"/>
  <c r="BI92"/>
  <c r="BH92"/>
  <c r="BF92"/>
  <c r="BE92"/>
  <c r="T92"/>
  <c r="R92"/>
  <c r="P92"/>
  <c r="J85"/>
  <c r="F85"/>
  <c r="F83"/>
  <c r="E81"/>
  <c r="J58"/>
  <c r="F58"/>
  <c r="F56"/>
  <c r="E54"/>
  <c r="J26"/>
  <c r="E26"/>
  <c r="J86"/>
  <c r="J25"/>
  <c r="J20"/>
  <c r="E20"/>
  <c r="F86"/>
  <c r="J19"/>
  <c r="J14"/>
  <c r="J83"/>
  <c r="E7"/>
  <c r="E77"/>
  <c i="8" r="J39"/>
  <c r="J38"/>
  <c i="1" r="AY63"/>
  <c i="8" r="J37"/>
  <c i="1" r="AX63"/>
  <c i="8" r="BI106"/>
  <c r="BH106"/>
  <c r="BF106"/>
  <c r="BE106"/>
  <c r="T106"/>
  <c r="R106"/>
  <c r="P106"/>
  <c r="BI102"/>
  <c r="BH102"/>
  <c r="BF102"/>
  <c r="BE102"/>
  <c r="T102"/>
  <c r="R102"/>
  <c r="P102"/>
  <c r="BI98"/>
  <c r="BH98"/>
  <c r="BF98"/>
  <c r="BE98"/>
  <c r="T98"/>
  <c r="R98"/>
  <c r="P98"/>
  <c r="BI94"/>
  <c r="BH94"/>
  <c r="BF94"/>
  <c r="BE94"/>
  <c r="T94"/>
  <c r="R94"/>
  <c r="P94"/>
  <c r="BI90"/>
  <c r="BH90"/>
  <c r="BF90"/>
  <c r="BE90"/>
  <c r="T90"/>
  <c r="R90"/>
  <c r="P90"/>
  <c r="J83"/>
  <c r="F83"/>
  <c r="F81"/>
  <c r="E79"/>
  <c r="J58"/>
  <c r="F58"/>
  <c r="F56"/>
  <c r="E54"/>
  <c r="J26"/>
  <c r="E26"/>
  <c r="J84"/>
  <c r="J25"/>
  <c r="J20"/>
  <c r="E20"/>
  <c r="F84"/>
  <c r="J19"/>
  <c r="J14"/>
  <c r="J81"/>
  <c r="E7"/>
  <c r="E75"/>
  <c i="7" r="J39"/>
  <c r="J38"/>
  <c i="1" r="AY62"/>
  <c i="7" r="J37"/>
  <c i="1" r="AX62"/>
  <c i="7" r="BI106"/>
  <c r="BH106"/>
  <c r="BF106"/>
  <c r="BE106"/>
  <c r="T106"/>
  <c r="R106"/>
  <c r="P106"/>
  <c r="BI102"/>
  <c r="BH102"/>
  <c r="BF102"/>
  <c r="BE102"/>
  <c r="T102"/>
  <c r="R102"/>
  <c r="P102"/>
  <c r="BI98"/>
  <c r="BH98"/>
  <c r="BF98"/>
  <c r="BE98"/>
  <c r="T98"/>
  <c r="R98"/>
  <c r="P98"/>
  <c r="BI94"/>
  <c r="BH94"/>
  <c r="BF94"/>
  <c r="BE94"/>
  <c r="T94"/>
  <c r="R94"/>
  <c r="P94"/>
  <c r="BI90"/>
  <c r="BH90"/>
  <c r="BF90"/>
  <c r="BE90"/>
  <c r="T90"/>
  <c r="R90"/>
  <c r="P90"/>
  <c r="J83"/>
  <c r="F83"/>
  <c r="F81"/>
  <c r="E79"/>
  <c r="J58"/>
  <c r="F58"/>
  <c r="F56"/>
  <c r="E54"/>
  <c r="J26"/>
  <c r="E26"/>
  <c r="J84"/>
  <c r="J25"/>
  <c r="J20"/>
  <c r="E20"/>
  <c r="F84"/>
  <c r="J19"/>
  <c r="J14"/>
  <c r="J81"/>
  <c r="E7"/>
  <c r="E75"/>
  <c i="6" r="J39"/>
  <c r="J38"/>
  <c i="1" r="AY60"/>
  <c i="6" r="J37"/>
  <c i="1" r="AX60"/>
  <c i="6" r="BI135"/>
  <c r="BH135"/>
  <c r="BF135"/>
  <c r="BE135"/>
  <c r="T135"/>
  <c r="R135"/>
  <c r="P135"/>
  <c r="BI132"/>
  <c r="BH132"/>
  <c r="BF132"/>
  <c r="BE132"/>
  <c r="T132"/>
  <c r="R132"/>
  <c r="P132"/>
  <c r="BI129"/>
  <c r="BH129"/>
  <c r="BF129"/>
  <c r="BE129"/>
  <c r="T129"/>
  <c r="R129"/>
  <c r="P129"/>
  <c r="BI126"/>
  <c r="BH126"/>
  <c r="BF126"/>
  <c r="BE126"/>
  <c r="T126"/>
  <c r="R126"/>
  <c r="P126"/>
  <c r="BI123"/>
  <c r="BH123"/>
  <c r="BF123"/>
  <c r="BE123"/>
  <c r="T123"/>
  <c r="R123"/>
  <c r="P123"/>
  <c r="BI120"/>
  <c r="BH120"/>
  <c r="BF120"/>
  <c r="BE120"/>
  <c r="T120"/>
  <c r="R120"/>
  <c r="P120"/>
  <c r="BI118"/>
  <c r="BH118"/>
  <c r="BF118"/>
  <c r="BE118"/>
  <c r="T118"/>
  <c r="R118"/>
  <c r="P118"/>
  <c r="BI115"/>
  <c r="BH115"/>
  <c r="BF115"/>
  <c r="BE115"/>
  <c r="T115"/>
  <c r="R115"/>
  <c r="P115"/>
  <c r="BI113"/>
  <c r="BH113"/>
  <c r="BF113"/>
  <c r="BE113"/>
  <c r="T113"/>
  <c r="R113"/>
  <c r="P113"/>
  <c r="BI111"/>
  <c r="BH111"/>
  <c r="BF111"/>
  <c r="BE111"/>
  <c r="T111"/>
  <c r="R111"/>
  <c r="P111"/>
  <c r="BI108"/>
  <c r="BH108"/>
  <c r="BF108"/>
  <c r="BE108"/>
  <c r="T108"/>
  <c r="R108"/>
  <c r="P108"/>
  <c r="BI106"/>
  <c r="BH106"/>
  <c r="BF106"/>
  <c r="BE106"/>
  <c r="T106"/>
  <c r="R106"/>
  <c r="P106"/>
  <c r="BI104"/>
  <c r="BH104"/>
  <c r="BF104"/>
  <c r="BE104"/>
  <c r="T104"/>
  <c r="R104"/>
  <c r="P104"/>
  <c r="BI102"/>
  <c r="BH102"/>
  <c r="BF102"/>
  <c r="BE102"/>
  <c r="T102"/>
  <c r="R102"/>
  <c r="P102"/>
  <c r="BI100"/>
  <c r="BH100"/>
  <c r="BF100"/>
  <c r="BE100"/>
  <c r="T100"/>
  <c r="R100"/>
  <c r="P100"/>
  <c r="BI98"/>
  <c r="BH98"/>
  <c r="BF98"/>
  <c r="BE98"/>
  <c r="T98"/>
  <c r="R98"/>
  <c r="P98"/>
  <c r="BI96"/>
  <c r="BH96"/>
  <c r="BF96"/>
  <c r="BE96"/>
  <c r="T96"/>
  <c r="R96"/>
  <c r="P96"/>
  <c r="BI94"/>
  <c r="BH94"/>
  <c r="BF94"/>
  <c r="BE94"/>
  <c r="T94"/>
  <c r="R94"/>
  <c r="P94"/>
  <c r="BI91"/>
  <c r="BH91"/>
  <c r="BF91"/>
  <c r="BE91"/>
  <c r="T91"/>
  <c r="R91"/>
  <c r="P91"/>
  <c r="J84"/>
  <c r="F84"/>
  <c r="F82"/>
  <c r="E80"/>
  <c r="J58"/>
  <c r="F58"/>
  <c r="F56"/>
  <c r="E54"/>
  <c r="J26"/>
  <c r="E26"/>
  <c r="J85"/>
  <c r="J25"/>
  <c r="J20"/>
  <c r="E20"/>
  <c r="F85"/>
  <c r="J19"/>
  <c r="J14"/>
  <c r="J82"/>
  <c r="E7"/>
  <c r="E76"/>
  <c i="5" r="J39"/>
  <c r="J38"/>
  <c i="1" r="AY59"/>
  <c i="5" r="J37"/>
  <c i="1" r="AX59"/>
  <c i="5" r="BI136"/>
  <c r="BH136"/>
  <c r="BF136"/>
  <c r="BE136"/>
  <c r="T136"/>
  <c r="T135"/>
  <c r="R136"/>
  <c r="R135"/>
  <c r="P136"/>
  <c r="P135"/>
  <c r="BI132"/>
  <c r="BH132"/>
  <c r="BF132"/>
  <c r="BE132"/>
  <c r="T132"/>
  <c r="R132"/>
  <c r="P132"/>
  <c r="BI129"/>
  <c r="BH129"/>
  <c r="BF129"/>
  <c r="BE129"/>
  <c r="T129"/>
  <c r="R129"/>
  <c r="P129"/>
  <c r="BI126"/>
  <c r="BH126"/>
  <c r="BF126"/>
  <c r="BE126"/>
  <c r="T126"/>
  <c r="R126"/>
  <c r="P126"/>
  <c r="BI122"/>
  <c r="BH122"/>
  <c r="BF122"/>
  <c r="BE122"/>
  <c r="T122"/>
  <c r="R122"/>
  <c r="P122"/>
  <c r="BI118"/>
  <c r="BH118"/>
  <c r="BF118"/>
  <c r="BE118"/>
  <c r="T118"/>
  <c r="R118"/>
  <c r="P118"/>
  <c r="BI115"/>
  <c r="BH115"/>
  <c r="BF115"/>
  <c r="BE115"/>
  <c r="T115"/>
  <c r="R115"/>
  <c r="P115"/>
  <c r="BI112"/>
  <c r="BH112"/>
  <c r="BF112"/>
  <c r="BE112"/>
  <c r="T112"/>
  <c r="R112"/>
  <c r="P112"/>
  <c r="BI110"/>
  <c r="BH110"/>
  <c r="BF110"/>
  <c r="BE110"/>
  <c r="T110"/>
  <c r="R110"/>
  <c r="P110"/>
  <c r="BI107"/>
  <c r="BH107"/>
  <c r="BF107"/>
  <c r="BE107"/>
  <c r="T107"/>
  <c r="R107"/>
  <c r="P107"/>
  <c r="BI104"/>
  <c r="BH104"/>
  <c r="BF104"/>
  <c r="BE104"/>
  <c r="T104"/>
  <c r="R104"/>
  <c r="P104"/>
  <c r="BI100"/>
  <c r="BH100"/>
  <c r="BF100"/>
  <c r="BE100"/>
  <c r="T100"/>
  <c r="R100"/>
  <c r="P100"/>
  <c r="BI96"/>
  <c r="BH96"/>
  <c r="BF96"/>
  <c r="BE96"/>
  <c r="T96"/>
  <c r="R96"/>
  <c r="P96"/>
  <c r="BI92"/>
  <c r="BH92"/>
  <c r="BF92"/>
  <c r="BE92"/>
  <c r="T92"/>
  <c r="R92"/>
  <c r="P92"/>
  <c r="J85"/>
  <c r="F85"/>
  <c r="F83"/>
  <c r="E81"/>
  <c r="J58"/>
  <c r="F58"/>
  <c r="F56"/>
  <c r="E54"/>
  <c r="J26"/>
  <c r="E26"/>
  <c r="J86"/>
  <c r="J25"/>
  <c r="J20"/>
  <c r="E20"/>
  <c r="F86"/>
  <c r="J19"/>
  <c r="J14"/>
  <c r="J83"/>
  <c r="E7"/>
  <c r="E77"/>
  <c i="4" r="J39"/>
  <c r="J38"/>
  <c i="1" r="AY58"/>
  <c i="4" r="J37"/>
  <c i="1" r="AX58"/>
  <c i="4" r="BI152"/>
  <c r="BH152"/>
  <c r="BF152"/>
  <c r="BE152"/>
  <c r="T152"/>
  <c r="T151"/>
  <c r="R152"/>
  <c r="R151"/>
  <c r="P152"/>
  <c r="P151"/>
  <c r="BI149"/>
  <c r="BH149"/>
  <c r="BF149"/>
  <c r="BE149"/>
  <c r="T149"/>
  <c r="T148"/>
  <c r="R149"/>
  <c r="R148"/>
  <c r="P149"/>
  <c r="P148"/>
  <c r="BI144"/>
  <c r="BH144"/>
  <c r="BF144"/>
  <c r="BE144"/>
  <c r="T144"/>
  <c r="T143"/>
  <c r="R144"/>
  <c r="R143"/>
  <c r="P144"/>
  <c r="P143"/>
  <c r="BI138"/>
  <c r="BH138"/>
  <c r="BF138"/>
  <c r="BE138"/>
  <c r="T138"/>
  <c r="R138"/>
  <c r="P138"/>
  <c r="BI132"/>
  <c r="BH132"/>
  <c r="BF132"/>
  <c r="BE132"/>
  <c r="T132"/>
  <c r="R132"/>
  <c r="P132"/>
  <c r="BI126"/>
  <c r="BH126"/>
  <c r="BF126"/>
  <c r="BE126"/>
  <c r="T126"/>
  <c r="R126"/>
  <c r="P126"/>
  <c r="BI123"/>
  <c r="BH123"/>
  <c r="BF123"/>
  <c r="BE123"/>
  <c r="T123"/>
  <c r="R123"/>
  <c r="P123"/>
  <c r="BI120"/>
  <c r="BH120"/>
  <c r="BF120"/>
  <c r="BE120"/>
  <c r="T120"/>
  <c r="R120"/>
  <c r="P120"/>
  <c r="BI115"/>
  <c r="BH115"/>
  <c r="BF115"/>
  <c r="BE115"/>
  <c r="T115"/>
  <c r="R115"/>
  <c r="P115"/>
  <c r="BI110"/>
  <c r="BH110"/>
  <c r="BF110"/>
  <c r="BE110"/>
  <c r="T110"/>
  <c r="R110"/>
  <c r="P110"/>
  <c r="BI106"/>
  <c r="BH106"/>
  <c r="BF106"/>
  <c r="BE106"/>
  <c r="T106"/>
  <c r="R106"/>
  <c r="P106"/>
  <c r="BI100"/>
  <c r="BH100"/>
  <c r="BF100"/>
  <c r="BE100"/>
  <c r="T100"/>
  <c r="R100"/>
  <c r="P100"/>
  <c r="BI95"/>
  <c r="BH95"/>
  <c r="BF95"/>
  <c r="BE95"/>
  <c r="T95"/>
  <c r="R95"/>
  <c r="P95"/>
  <c r="J88"/>
  <c r="F88"/>
  <c r="F86"/>
  <c r="E84"/>
  <c r="J58"/>
  <c r="F58"/>
  <c r="F56"/>
  <c r="E54"/>
  <c r="J26"/>
  <c r="E26"/>
  <c r="J89"/>
  <c r="J25"/>
  <c r="J20"/>
  <c r="E20"/>
  <c r="F89"/>
  <c r="J19"/>
  <c r="J14"/>
  <c r="J86"/>
  <c r="E7"/>
  <c r="E80"/>
  <c i="3" r="J39"/>
  <c r="J38"/>
  <c i="1" r="AY57"/>
  <c i="3" r="J37"/>
  <c i="1" r="AX57"/>
  <c i="3" r="BI243"/>
  <c r="BH243"/>
  <c r="BF243"/>
  <c r="BE243"/>
  <c r="T243"/>
  <c r="T242"/>
  <c r="R243"/>
  <c r="R242"/>
  <c r="P243"/>
  <c r="P242"/>
  <c r="BI239"/>
  <c r="BH239"/>
  <c r="BF239"/>
  <c r="BE239"/>
  <c r="T239"/>
  <c r="R239"/>
  <c r="P239"/>
  <c r="BI236"/>
  <c r="BH236"/>
  <c r="BF236"/>
  <c r="BE236"/>
  <c r="T236"/>
  <c r="R236"/>
  <c r="P236"/>
  <c r="BI232"/>
  <c r="BH232"/>
  <c r="BF232"/>
  <c r="BE232"/>
  <c r="T232"/>
  <c r="R232"/>
  <c r="P232"/>
  <c r="BI229"/>
  <c r="BH229"/>
  <c r="BF229"/>
  <c r="BE229"/>
  <c r="T229"/>
  <c r="R229"/>
  <c r="P229"/>
  <c r="BI224"/>
  <c r="BH224"/>
  <c r="BF224"/>
  <c r="BE224"/>
  <c r="T224"/>
  <c r="R224"/>
  <c r="P224"/>
  <c r="BI221"/>
  <c r="BH221"/>
  <c r="BF221"/>
  <c r="BE221"/>
  <c r="T221"/>
  <c r="R221"/>
  <c r="P221"/>
  <c r="BI216"/>
  <c r="BH216"/>
  <c r="BF216"/>
  <c r="BE216"/>
  <c r="T216"/>
  <c r="R216"/>
  <c r="P216"/>
  <c r="BI212"/>
  <c r="BH212"/>
  <c r="BF212"/>
  <c r="BE212"/>
  <c r="T212"/>
  <c r="R212"/>
  <c r="P212"/>
  <c r="BI208"/>
  <c r="BH208"/>
  <c r="BF208"/>
  <c r="BE208"/>
  <c r="T208"/>
  <c r="R208"/>
  <c r="P208"/>
  <c r="BI203"/>
  <c r="BH203"/>
  <c r="BF203"/>
  <c r="BE203"/>
  <c r="T203"/>
  <c r="R203"/>
  <c r="P203"/>
  <c r="BI198"/>
  <c r="BH198"/>
  <c r="BF198"/>
  <c r="BE198"/>
  <c r="T198"/>
  <c r="R198"/>
  <c r="P198"/>
  <c r="BI192"/>
  <c r="BH192"/>
  <c r="BF192"/>
  <c r="BE192"/>
  <c r="T192"/>
  <c r="R192"/>
  <c r="P192"/>
  <c r="BI184"/>
  <c r="BH184"/>
  <c r="BF184"/>
  <c r="BE184"/>
  <c r="T184"/>
  <c r="T183"/>
  <c r="R184"/>
  <c r="R183"/>
  <c r="P184"/>
  <c r="P183"/>
  <c r="BI177"/>
  <c r="BH177"/>
  <c r="BF177"/>
  <c r="BE177"/>
  <c r="T177"/>
  <c r="R177"/>
  <c r="P177"/>
  <c r="BI170"/>
  <c r="BH170"/>
  <c r="BF170"/>
  <c r="BE170"/>
  <c r="T170"/>
  <c r="R170"/>
  <c r="P170"/>
  <c r="BI166"/>
  <c r="BH166"/>
  <c r="BF166"/>
  <c r="BE166"/>
  <c r="T166"/>
  <c r="R166"/>
  <c r="P166"/>
  <c r="BI162"/>
  <c r="BH162"/>
  <c r="BF162"/>
  <c r="BE162"/>
  <c r="T162"/>
  <c r="R162"/>
  <c r="P162"/>
  <c r="BI157"/>
  <c r="BH157"/>
  <c r="BF157"/>
  <c r="BE157"/>
  <c r="T157"/>
  <c r="R157"/>
  <c r="P157"/>
  <c r="BI152"/>
  <c r="BH152"/>
  <c r="BF152"/>
  <c r="BE152"/>
  <c r="T152"/>
  <c r="R152"/>
  <c r="P152"/>
  <c r="BI147"/>
  <c r="BH147"/>
  <c r="BF147"/>
  <c r="BE147"/>
  <c r="T147"/>
  <c r="R147"/>
  <c r="P147"/>
  <c r="BI137"/>
  <c r="BH137"/>
  <c r="BF137"/>
  <c r="BE137"/>
  <c r="T137"/>
  <c r="R137"/>
  <c r="P137"/>
  <c r="BI130"/>
  <c r="BH130"/>
  <c r="BF130"/>
  <c r="BE130"/>
  <c r="T130"/>
  <c r="R130"/>
  <c r="P130"/>
  <c r="BI121"/>
  <c r="BH121"/>
  <c r="BF121"/>
  <c r="BE121"/>
  <c r="T121"/>
  <c r="R121"/>
  <c r="P121"/>
  <c r="BI112"/>
  <c r="BH112"/>
  <c r="BF112"/>
  <c r="BE112"/>
  <c r="T112"/>
  <c r="R112"/>
  <c r="P112"/>
  <c r="BI105"/>
  <c r="BH105"/>
  <c r="BF105"/>
  <c r="BE105"/>
  <c r="T105"/>
  <c r="R105"/>
  <c r="P105"/>
  <c r="BI100"/>
  <c r="BH100"/>
  <c r="BF100"/>
  <c r="BE100"/>
  <c r="T100"/>
  <c r="R100"/>
  <c r="P100"/>
  <c r="BI98"/>
  <c r="BH98"/>
  <c r="BF98"/>
  <c r="BE98"/>
  <c r="T98"/>
  <c r="R98"/>
  <c r="P98"/>
  <c r="BI95"/>
  <c r="BH95"/>
  <c r="BF95"/>
  <c r="BE95"/>
  <c r="T95"/>
  <c r="R95"/>
  <c r="P95"/>
  <c r="J88"/>
  <c r="F88"/>
  <c r="F86"/>
  <c r="E84"/>
  <c r="J58"/>
  <c r="F58"/>
  <c r="F56"/>
  <c r="E54"/>
  <c r="J26"/>
  <c r="E26"/>
  <c r="J89"/>
  <c r="J25"/>
  <c r="J20"/>
  <c r="E20"/>
  <c r="F89"/>
  <c r="J19"/>
  <c r="J14"/>
  <c r="J86"/>
  <c r="E7"/>
  <c r="E80"/>
  <c i="2" r="J39"/>
  <c r="J38"/>
  <c i="1" r="AY56"/>
  <c i="2" r="J37"/>
  <c i="1" r="AX56"/>
  <c i="2" r="BI102"/>
  <c r="BH102"/>
  <c r="BF102"/>
  <c r="BE102"/>
  <c r="T102"/>
  <c r="R102"/>
  <c r="P102"/>
  <c r="BI98"/>
  <c r="BH98"/>
  <c r="BF98"/>
  <c r="BE98"/>
  <c r="T98"/>
  <c r="R98"/>
  <c r="P98"/>
  <c r="BI95"/>
  <c r="BH95"/>
  <c r="BF95"/>
  <c r="BE95"/>
  <c r="T95"/>
  <c r="R95"/>
  <c r="P95"/>
  <c r="BI90"/>
  <c r="BH90"/>
  <c r="BF90"/>
  <c r="BE90"/>
  <c r="T90"/>
  <c r="R90"/>
  <c r="P90"/>
  <c r="J83"/>
  <c r="F83"/>
  <c r="F81"/>
  <c r="E79"/>
  <c r="J58"/>
  <c r="F58"/>
  <c r="F56"/>
  <c r="E54"/>
  <c r="J26"/>
  <c r="E26"/>
  <c r="J84"/>
  <c r="J25"/>
  <c r="J20"/>
  <c r="E20"/>
  <c r="F84"/>
  <c r="J19"/>
  <c r="J14"/>
  <c r="J81"/>
  <c r="E7"/>
  <c r="E75"/>
  <c i="1" r="L50"/>
  <c r="AM50"/>
  <c r="AM49"/>
  <c r="L49"/>
  <c r="AM47"/>
  <c r="L47"/>
  <c r="L45"/>
  <c r="L44"/>
  <c i="2" r="BK102"/>
  <c r="J102"/>
  <c r="BK98"/>
  <c r="J98"/>
  <c r="BK95"/>
  <c r="J95"/>
  <c r="BK90"/>
  <c r="J90"/>
  <c i="1" r="AS67"/>
  <c r="AS61"/>
  <c r="AS55"/>
  <c i="3" r="BK243"/>
  <c r="J243"/>
  <c r="BK239"/>
  <c r="J239"/>
  <c r="BK236"/>
  <c r="J236"/>
  <c r="BK232"/>
  <c r="J232"/>
  <c r="BK229"/>
  <c r="J229"/>
  <c r="BK224"/>
  <c r="J224"/>
  <c r="BK221"/>
  <c r="J221"/>
  <c r="BK216"/>
  <c r="J216"/>
  <c r="BK212"/>
  <c r="J212"/>
  <c r="BK208"/>
  <c r="J208"/>
  <c r="BK203"/>
  <c r="J203"/>
  <c r="BK198"/>
  <c r="J198"/>
  <c r="BK192"/>
  <c r="J192"/>
  <c r="BK184"/>
  <c r="J184"/>
  <c r="BK177"/>
  <c r="J177"/>
  <c r="BK170"/>
  <c r="J170"/>
  <c r="BK166"/>
  <c r="J166"/>
  <c r="BK162"/>
  <c r="J162"/>
  <c r="BK157"/>
  <c r="J157"/>
  <c r="BK152"/>
  <c r="J152"/>
  <c r="BK147"/>
  <c r="J147"/>
  <c r="BK137"/>
  <c r="J137"/>
  <c r="BK130"/>
  <c r="J130"/>
  <c r="BK121"/>
  <c r="J121"/>
  <c r="BK112"/>
  <c r="J112"/>
  <c r="BK105"/>
  <c r="J105"/>
  <c r="BK100"/>
  <c r="J100"/>
  <c r="BK98"/>
  <c r="J98"/>
  <c r="BK95"/>
  <c r="J95"/>
  <c i="4" r="BK152"/>
  <c r="J152"/>
  <c r="BK149"/>
  <c r="J149"/>
  <c r="BK144"/>
  <c r="J144"/>
  <c r="BK138"/>
  <c r="J138"/>
  <c r="BK132"/>
  <c r="J132"/>
  <c r="BK126"/>
  <c r="J126"/>
  <c r="BK123"/>
  <c r="J123"/>
  <c r="BK120"/>
  <c r="J120"/>
  <c r="BK115"/>
  <c r="J115"/>
  <c r="BK110"/>
  <c r="J110"/>
  <c r="BK106"/>
  <c r="J106"/>
  <c r="BK100"/>
  <c r="J100"/>
  <c r="BK95"/>
  <c r="J95"/>
  <c i="5" r="BK136"/>
  <c r="J136"/>
  <c r="BK132"/>
  <c r="J132"/>
  <c r="BK129"/>
  <c r="J129"/>
  <c r="BK126"/>
  <c r="J126"/>
  <c r="BK122"/>
  <c r="J122"/>
  <c r="BK118"/>
  <c r="J118"/>
  <c r="BK115"/>
  <c r="J115"/>
  <c r="BK112"/>
  <c r="J112"/>
  <c r="BK110"/>
  <c r="J110"/>
  <c r="BK107"/>
  <c r="J107"/>
  <c r="BK104"/>
  <c r="J104"/>
  <c r="BK100"/>
  <c r="J100"/>
  <c r="BK96"/>
  <c r="J96"/>
  <c r="BK92"/>
  <c r="J92"/>
  <c i="6" r="BK135"/>
  <c r="J135"/>
  <c r="BK132"/>
  <c r="J132"/>
  <c r="BK129"/>
  <c r="J129"/>
  <c r="BK126"/>
  <c r="J126"/>
  <c r="BK123"/>
  <c r="J123"/>
  <c r="BK120"/>
  <c r="J120"/>
  <c r="BK118"/>
  <c r="J118"/>
  <c r="BK115"/>
  <c r="J115"/>
  <c r="BK113"/>
  <c r="J113"/>
  <c r="BK111"/>
  <c r="J111"/>
  <c r="BK108"/>
  <c r="J108"/>
  <c r="BK106"/>
  <c r="J106"/>
  <c r="BK104"/>
  <c r="J104"/>
  <c r="BK102"/>
  <c r="J102"/>
  <c r="BK100"/>
  <c r="J100"/>
  <c r="BK98"/>
  <c r="J98"/>
  <c r="BK96"/>
  <c r="J96"/>
  <c r="BK94"/>
  <c r="J94"/>
  <c r="BK91"/>
  <c r="J91"/>
  <c i="7" r="BK106"/>
  <c r="J106"/>
  <c r="BK102"/>
  <c r="J102"/>
  <c r="BK98"/>
  <c r="J98"/>
  <c r="BK94"/>
  <c r="J94"/>
  <c r="BK90"/>
  <c r="J90"/>
  <c i="8" r="BK106"/>
  <c r="J106"/>
  <c r="BK102"/>
  <c r="J102"/>
  <c r="BK98"/>
  <c r="J98"/>
  <c r="BK94"/>
  <c r="J94"/>
  <c r="BK90"/>
  <c r="J90"/>
  <c i="9" r="BK165"/>
  <c r="J165"/>
  <c r="BK160"/>
  <c r="J160"/>
  <c r="BK155"/>
  <c r="J155"/>
  <c r="BK150"/>
  <c r="J150"/>
  <c r="BK143"/>
  <c r="J143"/>
  <c r="BK136"/>
  <c r="J136"/>
  <c r="BK126"/>
  <c r="J126"/>
  <c r="BK114"/>
  <c r="J114"/>
  <c r="BK102"/>
  <c r="J102"/>
  <c r="BK100"/>
  <c r="J100"/>
  <c r="BK92"/>
  <c r="J92"/>
  <c i="10" r="BK105"/>
  <c r="J105"/>
  <c r="BK99"/>
  <c r="J99"/>
  <c r="BK95"/>
  <c r="J95"/>
  <c r="BK91"/>
  <c r="J91"/>
  <c i="11" r="BK132"/>
  <c r="J132"/>
  <c r="BK129"/>
  <c r="J129"/>
  <c r="BK126"/>
  <c r="J126"/>
  <c r="BK123"/>
  <c r="J123"/>
  <c r="BK121"/>
  <c r="J121"/>
  <c r="BK118"/>
  <c r="J118"/>
  <c r="BK116"/>
  <c r="J116"/>
  <c r="BK113"/>
  <c r="J113"/>
  <c r="BK111"/>
  <c r="J111"/>
  <c r="BK109"/>
  <c r="J109"/>
  <c r="BK106"/>
  <c r="J106"/>
  <c r="BK103"/>
  <c r="J103"/>
  <c r="BK100"/>
  <c r="J100"/>
  <c r="BK98"/>
  <c r="J98"/>
  <c r="BK96"/>
  <c r="J96"/>
  <c r="BK93"/>
  <c r="J93"/>
  <c i="12" r="BK316"/>
  <c r="J316"/>
  <c r="BK311"/>
  <c r="J311"/>
  <c r="BK305"/>
  <c r="J305"/>
  <c r="BK301"/>
  <c r="J301"/>
  <c r="BK296"/>
  <c r="J296"/>
  <c r="BK291"/>
  <c r="J291"/>
  <c r="BK287"/>
  <c r="J287"/>
  <c r="BK284"/>
  <c r="J284"/>
  <c r="BK278"/>
  <c r="J278"/>
  <c r="BK270"/>
  <c r="J270"/>
  <c r="BK266"/>
  <c r="J266"/>
  <c r="BK261"/>
  <c r="J261"/>
  <c r="BK255"/>
  <c r="J255"/>
  <c r="BK246"/>
  <c r="J246"/>
  <c r="BK242"/>
  <c r="J242"/>
  <c r="BK238"/>
  <c r="J238"/>
  <c r="BK232"/>
  <c r="J232"/>
  <c r="BK229"/>
  <c r="J229"/>
  <c r="BK225"/>
  <c r="J225"/>
  <c r="BK219"/>
  <c r="J219"/>
  <c r="BK213"/>
  <c r="J213"/>
  <c r="BK207"/>
  <c r="J207"/>
  <c r="BK200"/>
  <c r="J200"/>
  <c r="BK192"/>
  <c r="J192"/>
  <c r="BK187"/>
  <c r="J187"/>
  <c r="BK183"/>
  <c r="J183"/>
  <c r="BK176"/>
  <c r="J176"/>
  <c r="BK172"/>
  <c r="J172"/>
  <c r="BK166"/>
  <c r="J166"/>
  <c r="BK160"/>
  <c r="J160"/>
  <c r="BK154"/>
  <c r="J154"/>
  <c r="BK147"/>
  <c r="J147"/>
  <c r="BK142"/>
  <c r="J142"/>
  <c r="BK137"/>
  <c r="J137"/>
  <c r="BK129"/>
  <c r="J129"/>
  <c r="BK123"/>
  <c r="J123"/>
  <c r="BK118"/>
  <c r="J118"/>
  <c r="BK114"/>
  <c r="J114"/>
  <c r="BK110"/>
  <c r="J110"/>
  <c r="BK106"/>
  <c r="J106"/>
  <c r="BK102"/>
  <c r="J102"/>
  <c r="BK98"/>
  <c r="J98"/>
  <c i="13" r="BK111"/>
  <c r="J111"/>
  <c r="BK107"/>
  <c r="J107"/>
  <c r="BK103"/>
  <c r="J103"/>
  <c r="BK99"/>
  <c r="J99"/>
  <c r="BK94"/>
  <c r="J94"/>
  <c r="BK90"/>
  <c r="J90"/>
  <c i="14" r="BK128"/>
  <c r="J128"/>
  <c r="BK123"/>
  <c r="J123"/>
  <c r="BK119"/>
  <c r="J119"/>
  <c r="BK114"/>
  <c r="J114"/>
  <c r="BK110"/>
  <c r="J110"/>
  <c r="BK106"/>
  <c r="J106"/>
  <c r="BK103"/>
  <c r="J103"/>
  <c r="BK100"/>
  <c r="J100"/>
  <c r="BK94"/>
  <c r="J94"/>
  <c i="15" r="BK132"/>
  <c r="J132"/>
  <c r="BK129"/>
  <c r="J129"/>
  <c r="BK126"/>
  <c r="J126"/>
  <c r="BK123"/>
  <c r="J123"/>
  <c r="BK120"/>
  <c r="J120"/>
  <c r="BK117"/>
  <c r="J117"/>
  <c r="BK115"/>
  <c r="J115"/>
  <c r="BK112"/>
  <c r="J112"/>
  <c r="BK110"/>
  <c r="J110"/>
  <c r="BK107"/>
  <c r="J107"/>
  <c r="BK105"/>
  <c r="J105"/>
  <c r="BK103"/>
  <c r="J103"/>
  <c r="BK100"/>
  <c r="J100"/>
  <c r="BK98"/>
  <c r="J98"/>
  <c r="BK96"/>
  <c r="J96"/>
  <c r="BK94"/>
  <c r="J94"/>
  <c r="BK91"/>
  <c r="J91"/>
  <c i="2" l="1" r="BK89"/>
  <c r="J89"/>
  <c r="J65"/>
  <c r="P89"/>
  <c r="P88"/>
  <c r="P87"/>
  <c i="1" r="AU56"/>
  <c i="2" r="R89"/>
  <c r="R88"/>
  <c r="R87"/>
  <c r="T89"/>
  <c r="T88"/>
  <c r="T87"/>
  <c i="3" r="BK94"/>
  <c r="J94"/>
  <c r="J65"/>
  <c r="P94"/>
  <c r="R94"/>
  <c r="T94"/>
  <c r="BK146"/>
  <c r="J146"/>
  <c r="J66"/>
  <c r="P146"/>
  <c r="R146"/>
  <c r="T146"/>
  <c r="BK169"/>
  <c r="J169"/>
  <c r="J67"/>
  <c r="P169"/>
  <c r="R169"/>
  <c r="T169"/>
  <c r="BK191"/>
  <c r="J191"/>
  <c r="J69"/>
  <c r="P191"/>
  <c r="R191"/>
  <c r="T191"/>
  <c i="4" r="BK94"/>
  <c r="J94"/>
  <c r="J65"/>
  <c r="P94"/>
  <c r="R94"/>
  <c r="T94"/>
  <c r="BK109"/>
  <c r="J109"/>
  <c r="J66"/>
  <c r="P109"/>
  <c r="R109"/>
  <c r="T109"/>
  <c r="BK119"/>
  <c r="J119"/>
  <c r="J67"/>
  <c r="P119"/>
  <c r="R119"/>
  <c r="T119"/>
  <c i="5" r="BK91"/>
  <c r="J91"/>
  <c r="J65"/>
  <c r="P91"/>
  <c r="R91"/>
  <c r="T91"/>
  <c r="BK125"/>
  <c r="J125"/>
  <c r="J66"/>
  <c r="P125"/>
  <c r="R125"/>
  <c r="T125"/>
  <c i="6" r="BK90"/>
  <c r="J90"/>
  <c r="J65"/>
  <c r="P90"/>
  <c r="R90"/>
  <c r="T90"/>
  <c r="BK110"/>
  <c r="J110"/>
  <c r="J66"/>
  <c r="P110"/>
  <c r="R110"/>
  <c r="T110"/>
  <c i="7" r="BK89"/>
  <c r="J89"/>
  <c r="J65"/>
  <c r="P89"/>
  <c r="P88"/>
  <c r="P87"/>
  <c i="1" r="AU62"/>
  <c i="7" r="R89"/>
  <c r="R88"/>
  <c r="R87"/>
  <c r="T89"/>
  <c r="T88"/>
  <c r="T87"/>
  <c i="8" r="BK89"/>
  <c r="J89"/>
  <c r="J65"/>
  <c r="P89"/>
  <c r="P88"/>
  <c r="P87"/>
  <c i="1" r="AU63"/>
  <c i="8" r="R89"/>
  <c r="R88"/>
  <c r="R87"/>
  <c r="T89"/>
  <c r="T88"/>
  <c r="T87"/>
  <c i="9" r="BK91"/>
  <c r="J91"/>
  <c r="J65"/>
  <c r="P91"/>
  <c r="R91"/>
  <c r="T91"/>
  <c r="BK142"/>
  <c r="J142"/>
  <c r="J66"/>
  <c r="P142"/>
  <c r="R142"/>
  <c r="T142"/>
  <c i="10" r="BK90"/>
  <c r="J90"/>
  <c r="J65"/>
  <c r="P90"/>
  <c r="P89"/>
  <c r="P88"/>
  <c i="1" r="AU65"/>
  <c i="10" r="R90"/>
  <c r="R89"/>
  <c r="R88"/>
  <c r="T90"/>
  <c r="T89"/>
  <c r="T88"/>
  <c i="11" r="BK92"/>
  <c r="J92"/>
  <c r="J66"/>
  <c r="P92"/>
  <c r="R92"/>
  <c r="T92"/>
  <c r="BK115"/>
  <c r="J115"/>
  <c r="J67"/>
  <c r="P115"/>
  <c r="R115"/>
  <c r="T115"/>
  <c i="12" r="BK97"/>
  <c r="J97"/>
  <c r="J65"/>
  <c r="P97"/>
  <c r="R97"/>
  <c r="T97"/>
  <c r="BK153"/>
  <c r="J153"/>
  <c r="J66"/>
  <c r="P153"/>
  <c r="R153"/>
  <c r="T153"/>
  <c r="BK175"/>
  <c r="J175"/>
  <c r="J67"/>
  <c r="P175"/>
  <c r="R175"/>
  <c r="T175"/>
  <c r="BK199"/>
  <c r="J199"/>
  <c r="J69"/>
  <c r="P199"/>
  <c r="R199"/>
  <c r="T199"/>
  <c r="BK290"/>
  <c r="J290"/>
  <c r="J70"/>
  <c r="P290"/>
  <c r="R290"/>
  <c r="T290"/>
  <c i="13" r="BK89"/>
  <c r="J89"/>
  <c r="J65"/>
  <c r="P89"/>
  <c r="P88"/>
  <c r="P87"/>
  <c i="1" r="AU69"/>
  <c i="13" r="R89"/>
  <c r="R88"/>
  <c r="R87"/>
  <c r="T89"/>
  <c r="T88"/>
  <c r="T87"/>
  <c i="14" r="BK93"/>
  <c r="J93"/>
  <c r="J65"/>
  <c r="P93"/>
  <c r="R93"/>
  <c r="T93"/>
  <c r="BK105"/>
  <c r="J105"/>
  <c r="J66"/>
  <c r="P105"/>
  <c r="R105"/>
  <c r="T105"/>
  <c i="15" r="BK90"/>
  <c r="J90"/>
  <c r="J65"/>
  <c r="P90"/>
  <c r="R90"/>
  <c r="T90"/>
  <c r="BK109"/>
  <c r="J109"/>
  <c r="J66"/>
  <c r="P109"/>
  <c r="R109"/>
  <c r="T109"/>
  <c i="3" r="BK183"/>
  <c r="J183"/>
  <c r="J68"/>
  <c r="BK242"/>
  <c r="J242"/>
  <c r="J70"/>
  <c i="4" r="BK143"/>
  <c r="J143"/>
  <c r="J68"/>
  <c r="BK148"/>
  <c r="J148"/>
  <c r="J69"/>
  <c r="BK151"/>
  <c r="J151"/>
  <c r="J70"/>
  <c i="5" r="BK135"/>
  <c r="J135"/>
  <c r="J67"/>
  <c i="9" r="BK164"/>
  <c r="J164"/>
  <c r="J67"/>
  <c i="10" r="BK104"/>
  <c r="J104"/>
  <c r="J66"/>
  <c i="12" r="BK191"/>
  <c r="J191"/>
  <c r="J68"/>
  <c r="BK310"/>
  <c r="J310"/>
  <c r="J71"/>
  <c r="BK315"/>
  <c r="J315"/>
  <c r="J73"/>
  <c i="14" r="BK122"/>
  <c r="J122"/>
  <c r="J67"/>
  <c r="BK127"/>
  <c r="J127"/>
  <c r="J69"/>
  <c i="15" r="E50"/>
  <c r="J56"/>
  <c r="F59"/>
  <c r="J59"/>
  <c r="BG91"/>
  <c r="BG94"/>
  <c r="BG96"/>
  <c r="BG98"/>
  <c r="BG100"/>
  <c r="BG103"/>
  <c r="BG105"/>
  <c r="BG107"/>
  <c r="BG110"/>
  <c r="BG112"/>
  <c r="BG115"/>
  <c r="BG117"/>
  <c r="BG120"/>
  <c r="BG123"/>
  <c r="BG126"/>
  <c r="BG129"/>
  <c r="BG132"/>
  <c i="14" r="E50"/>
  <c r="J56"/>
  <c r="F59"/>
  <c r="J59"/>
  <c r="BG94"/>
  <c r="BG100"/>
  <c r="BG103"/>
  <c r="BG106"/>
  <c r="BG110"/>
  <c r="BG114"/>
  <c r="BG119"/>
  <c r="BG123"/>
  <c r="BG128"/>
  <c i="13" r="E50"/>
  <c r="J56"/>
  <c r="F59"/>
  <c r="J59"/>
  <c r="BG90"/>
  <c r="BG94"/>
  <c r="BG99"/>
  <c r="BG103"/>
  <c r="BG107"/>
  <c r="BG111"/>
  <c i="12" r="E50"/>
  <c r="J56"/>
  <c r="F59"/>
  <c r="J59"/>
  <c r="BG98"/>
  <c r="BG102"/>
  <c r="BG106"/>
  <c r="BG110"/>
  <c r="BG114"/>
  <c r="BG118"/>
  <c r="BG123"/>
  <c r="BG129"/>
  <c r="BG137"/>
  <c r="BG142"/>
  <c r="BG147"/>
  <c r="BG154"/>
  <c r="BG160"/>
  <c r="BG166"/>
  <c r="BG172"/>
  <c r="BG176"/>
  <c r="BG183"/>
  <c r="BG187"/>
  <c r="BG192"/>
  <c r="BG200"/>
  <c r="BG207"/>
  <c r="BG213"/>
  <c r="BG219"/>
  <c r="BG225"/>
  <c r="BG229"/>
  <c r="BG232"/>
  <c r="BG238"/>
  <c r="BG242"/>
  <c r="BG246"/>
  <c r="BG255"/>
  <c r="BG261"/>
  <c r="BG266"/>
  <c r="BG270"/>
  <c r="BG278"/>
  <c r="BG284"/>
  <c r="BG287"/>
  <c r="BG291"/>
  <c r="BG296"/>
  <c r="BG301"/>
  <c r="BG305"/>
  <c r="BG311"/>
  <c r="BG316"/>
  <c i="11" r="E50"/>
  <c r="J56"/>
  <c r="F59"/>
  <c r="J59"/>
  <c r="BG93"/>
  <c r="BG96"/>
  <c r="BG98"/>
  <c r="BG100"/>
  <c r="BG103"/>
  <c r="BG106"/>
  <c r="BG109"/>
  <c r="BG111"/>
  <c r="BG113"/>
  <c r="BG116"/>
  <c r="BG118"/>
  <c r="BG121"/>
  <c r="BG123"/>
  <c r="BG126"/>
  <c r="BG129"/>
  <c r="BG132"/>
  <c i="10" r="E50"/>
  <c r="J56"/>
  <c r="F59"/>
  <c r="J59"/>
  <c r="BG91"/>
  <c r="BG95"/>
  <c r="BG99"/>
  <c r="BG105"/>
  <c i="9" r="E50"/>
  <c r="J56"/>
  <c r="F59"/>
  <c r="J59"/>
  <c r="BG92"/>
  <c r="BG100"/>
  <c r="BG102"/>
  <c r="BG114"/>
  <c r="BG126"/>
  <c r="BG136"/>
  <c r="BG143"/>
  <c r="BG150"/>
  <c r="BG155"/>
  <c r="BG160"/>
  <c r="BG165"/>
  <c i="8" r="E50"/>
  <c r="J56"/>
  <c r="F59"/>
  <c r="J59"/>
  <c r="BG90"/>
  <c r="BG94"/>
  <c r="BG98"/>
  <c r="BG102"/>
  <c r="BG106"/>
  <c i="7" r="E50"/>
  <c r="J56"/>
  <c r="F59"/>
  <c r="J59"/>
  <c r="BG90"/>
  <c r="BG94"/>
  <c r="BG98"/>
  <c r="BG102"/>
  <c r="BG106"/>
  <c i="6" r="E50"/>
  <c r="J56"/>
  <c r="F59"/>
  <c r="J59"/>
  <c r="BG91"/>
  <c r="BG94"/>
  <c r="BG96"/>
  <c r="BG98"/>
  <c r="BG100"/>
  <c r="BG102"/>
  <c r="BG104"/>
  <c r="BG106"/>
  <c r="BG108"/>
  <c r="BG111"/>
  <c r="BG113"/>
  <c r="BG115"/>
  <c r="BG118"/>
  <c r="BG120"/>
  <c r="BG123"/>
  <c r="BG126"/>
  <c r="BG129"/>
  <c r="BG132"/>
  <c r="BG135"/>
  <c i="5" r="E50"/>
  <c r="J56"/>
  <c r="F59"/>
  <c r="J59"/>
  <c r="BG92"/>
  <c r="BG96"/>
  <c r="BG100"/>
  <c r="BG104"/>
  <c r="BG107"/>
  <c r="BG110"/>
  <c r="BG112"/>
  <c r="BG115"/>
  <c r="BG118"/>
  <c r="BG122"/>
  <c r="BG126"/>
  <c r="BG129"/>
  <c r="BG132"/>
  <c r="BG136"/>
  <c i="4" r="E50"/>
  <c r="J56"/>
  <c r="F59"/>
  <c r="J59"/>
  <c r="BG95"/>
  <c r="BG100"/>
  <c r="BG106"/>
  <c r="BG110"/>
  <c r="BG115"/>
  <c r="BG120"/>
  <c r="BG123"/>
  <c r="BG126"/>
  <c r="BG132"/>
  <c r="BG138"/>
  <c r="BG144"/>
  <c r="BG149"/>
  <c r="BG152"/>
  <c i="3" r="E50"/>
  <c r="J56"/>
  <c r="F59"/>
  <c r="J59"/>
  <c r="BG95"/>
  <c r="BG98"/>
  <c r="BG100"/>
  <c r="BG105"/>
  <c r="BG112"/>
  <c r="BG121"/>
  <c r="BG130"/>
  <c r="BG137"/>
  <c r="BG147"/>
  <c r="BG152"/>
  <c r="BG157"/>
  <c r="BG162"/>
  <c r="BG166"/>
  <c r="BG170"/>
  <c r="BG177"/>
  <c r="BG184"/>
  <c r="BG192"/>
  <c r="BG198"/>
  <c r="BG203"/>
  <c r="BG208"/>
  <c r="BG212"/>
  <c r="BG216"/>
  <c r="BG221"/>
  <c r="BG224"/>
  <c r="BG229"/>
  <c r="BG232"/>
  <c r="BG236"/>
  <c r="BG239"/>
  <c r="BG243"/>
  <c i="2" r="E50"/>
  <c r="J56"/>
  <c r="F59"/>
  <c r="J59"/>
  <c r="BG90"/>
  <c r="BG95"/>
  <c r="BG98"/>
  <c r="BG102"/>
  <c r="F35"/>
  <c i="1" r="AZ56"/>
  <c i="2" r="J35"/>
  <c i="1" r="AV56"/>
  <c i="2" r="F36"/>
  <c i="1" r="BA56"/>
  <c i="2" r="J36"/>
  <c i="1" r="AW56"/>
  <c i="2" r="F38"/>
  <c i="1" r="BC56"/>
  <c i="2" r="F39"/>
  <c i="1" r="BD56"/>
  <c r="AS54"/>
  <c i="3" r="F35"/>
  <c i="1" r="AZ57"/>
  <c i="3" r="J35"/>
  <c i="1" r="AV57"/>
  <c i="3" r="F36"/>
  <c i="1" r="BA57"/>
  <c i="3" r="J36"/>
  <c i="1" r="AW57"/>
  <c i="3" r="F38"/>
  <c i="1" r="BC57"/>
  <c i="3" r="F39"/>
  <c i="1" r="BD57"/>
  <c i="4" r="F35"/>
  <c i="1" r="AZ58"/>
  <c i="4" r="J35"/>
  <c i="1" r="AV58"/>
  <c i="4" r="F36"/>
  <c i="1" r="BA58"/>
  <c i="4" r="J36"/>
  <c i="1" r="AW58"/>
  <c i="4" r="F38"/>
  <c i="1" r="BC58"/>
  <c i="4" r="F39"/>
  <c i="1" r="BD58"/>
  <c i="5" r="F35"/>
  <c i="1" r="AZ59"/>
  <c i="5" r="J35"/>
  <c i="1" r="AV59"/>
  <c i="5" r="F36"/>
  <c i="1" r="BA59"/>
  <c i="5" r="J36"/>
  <c i="1" r="AW59"/>
  <c i="5" r="F38"/>
  <c i="1" r="BC59"/>
  <c i="5" r="F39"/>
  <c i="1" r="BD59"/>
  <c i="6" r="F35"/>
  <c i="1" r="AZ60"/>
  <c i="6" r="J35"/>
  <c i="1" r="AV60"/>
  <c i="6" r="F36"/>
  <c i="1" r="BA60"/>
  <c i="6" r="J36"/>
  <c i="1" r="AW60"/>
  <c i="6" r="F38"/>
  <c i="1" r="BC60"/>
  <c i="6" r="F39"/>
  <c i="1" r="BD60"/>
  <c i="7" r="F35"/>
  <c i="1" r="AZ62"/>
  <c i="7" r="J35"/>
  <c i="1" r="AV62"/>
  <c i="7" r="F36"/>
  <c i="1" r="BA62"/>
  <c i="7" r="J36"/>
  <c i="1" r="AW62"/>
  <c i="7" r="F38"/>
  <c i="1" r="BC62"/>
  <c i="7" r="F39"/>
  <c i="1" r="BD62"/>
  <c i="8" r="F35"/>
  <c i="1" r="AZ63"/>
  <c i="8" r="J35"/>
  <c i="1" r="AV63"/>
  <c i="8" r="F36"/>
  <c i="1" r="BA63"/>
  <c i="8" r="J36"/>
  <c i="1" r="AW63"/>
  <c i="8" r="F38"/>
  <c i="1" r="BC63"/>
  <c i="8" r="F39"/>
  <c i="1" r="BD63"/>
  <c i="9" r="F35"/>
  <c i="1" r="AZ64"/>
  <c i="9" r="J35"/>
  <c i="1" r="AV64"/>
  <c i="9" r="F36"/>
  <c i="1" r="BA64"/>
  <c i="9" r="J36"/>
  <c i="1" r="AW64"/>
  <c i="9" r="F38"/>
  <c i="1" r="BC64"/>
  <c i="9" r="F39"/>
  <c i="1" r="BD64"/>
  <c i="10" r="F35"/>
  <c i="1" r="AZ65"/>
  <c i="10" r="J35"/>
  <c i="1" r="AV65"/>
  <c i="10" r="F36"/>
  <c i="1" r="BA65"/>
  <c i="10" r="J36"/>
  <c i="1" r="AW65"/>
  <c i="10" r="F38"/>
  <c i="1" r="BC65"/>
  <c i="10" r="F39"/>
  <c i="1" r="BD65"/>
  <c i="11" r="F35"/>
  <c i="1" r="AZ66"/>
  <c i="11" r="J35"/>
  <c i="1" r="AV66"/>
  <c i="11" r="F36"/>
  <c i="1" r="BA66"/>
  <c i="11" r="J36"/>
  <c i="1" r="AW66"/>
  <c i="11" r="F38"/>
  <c i="1" r="BC66"/>
  <c i="11" r="F39"/>
  <c i="1" r="BD66"/>
  <c i="12" r="F35"/>
  <c i="1" r="AZ68"/>
  <c i="12" r="J35"/>
  <c i="1" r="AV68"/>
  <c i="12" r="F36"/>
  <c i="1" r="BA68"/>
  <c i="12" r="J36"/>
  <c i="1" r="AW68"/>
  <c i="12" r="F38"/>
  <c i="1" r="BC68"/>
  <c i="12" r="F39"/>
  <c i="1" r="BD68"/>
  <c i="13" r="F35"/>
  <c i="1" r="AZ69"/>
  <c i="13" r="J35"/>
  <c i="1" r="AV69"/>
  <c i="13" r="F36"/>
  <c i="1" r="BA69"/>
  <c i="13" r="J36"/>
  <c i="1" r="AW69"/>
  <c i="13" r="F38"/>
  <c i="1" r="BC69"/>
  <c i="13" r="F39"/>
  <c i="1" r="BD69"/>
  <c i="14" r="F35"/>
  <c i="1" r="AZ70"/>
  <c i="14" r="J35"/>
  <c i="1" r="AV70"/>
  <c i="14" r="F36"/>
  <c i="1" r="BA70"/>
  <c i="14" r="J36"/>
  <c i="1" r="AW70"/>
  <c i="14" r="F38"/>
  <c i="1" r="BC70"/>
  <c i="14" r="F39"/>
  <c i="1" r="BD70"/>
  <c i="15" r="F35"/>
  <c i="1" r="AZ71"/>
  <c i="15" r="J35"/>
  <c i="1" r="AV71"/>
  <c i="15" r="F36"/>
  <c i="1" r="BA71"/>
  <c i="15" r="J36"/>
  <c i="1" r="AW71"/>
  <c i="15" r="F38"/>
  <c i="1" r="BC71"/>
  <c i="15" r="F39"/>
  <c i="1" r="BD71"/>
  <c i="15" l="1" r="T89"/>
  <c r="T88"/>
  <c r="R89"/>
  <c r="R88"/>
  <c r="P89"/>
  <c r="P88"/>
  <c i="1" r="AU71"/>
  <c i="14" r="T92"/>
  <c r="T91"/>
  <c r="R92"/>
  <c r="R91"/>
  <c r="P92"/>
  <c r="P91"/>
  <c i="1" r="AU70"/>
  <c i="12" r="T96"/>
  <c r="T95"/>
  <c r="R96"/>
  <c r="R95"/>
  <c r="P96"/>
  <c r="P95"/>
  <c i="1" r="AU68"/>
  <c i="11" r="T90"/>
  <c r="T89"/>
  <c r="R90"/>
  <c r="R89"/>
  <c r="P90"/>
  <c r="P89"/>
  <c i="1" r="AU66"/>
  <c i="9" r="T90"/>
  <c r="T89"/>
  <c r="R90"/>
  <c r="R89"/>
  <c r="P90"/>
  <c r="P89"/>
  <c i="1" r="AU64"/>
  <c i="6" r="T89"/>
  <c r="T88"/>
  <c r="R89"/>
  <c r="R88"/>
  <c r="P89"/>
  <c r="P88"/>
  <c i="1" r="AU60"/>
  <c i="5" r="T90"/>
  <c r="T89"/>
  <c r="R90"/>
  <c r="R89"/>
  <c r="P90"/>
  <c r="P89"/>
  <c i="1" r="AU59"/>
  <c i="4" r="T93"/>
  <c r="T92"/>
  <c r="R93"/>
  <c r="R92"/>
  <c r="P93"/>
  <c r="P92"/>
  <c i="1" r="AU58"/>
  <c i="3" r="T93"/>
  <c r="T92"/>
  <c r="R93"/>
  <c r="R92"/>
  <c r="P93"/>
  <c r="P92"/>
  <c i="1" r="AU57"/>
  <c i="2" r="BK88"/>
  <c r="J88"/>
  <c r="J64"/>
  <c i="3" r="BK93"/>
  <c r="J93"/>
  <c r="J64"/>
  <c i="4" r="BK93"/>
  <c r="J93"/>
  <c r="J64"/>
  <c i="5" r="BK90"/>
  <c r="J90"/>
  <c r="J64"/>
  <c i="6" r="BK89"/>
  <c r="J89"/>
  <c r="J64"/>
  <c i="7" r="BK88"/>
  <c r="J88"/>
  <c r="J64"/>
  <c i="8" r="BK88"/>
  <c r="J88"/>
  <c r="J64"/>
  <c i="9" r="BK90"/>
  <c r="J90"/>
  <c r="J64"/>
  <c i="10" r="BK89"/>
  <c r="J89"/>
  <c r="J64"/>
  <c i="11" r="BK90"/>
  <c r="J90"/>
  <c r="J64"/>
  <c i="12" r="BK96"/>
  <c r="J96"/>
  <c r="J64"/>
  <c r="BK314"/>
  <c r="J314"/>
  <c r="J72"/>
  <c i="13" r="BK88"/>
  <c r="J88"/>
  <c r="J64"/>
  <c i="14" r="BK92"/>
  <c r="J92"/>
  <c r="J64"/>
  <c r="BK126"/>
  <c r="J126"/>
  <c r="J68"/>
  <c i="15" r="BK89"/>
  <c r="J89"/>
  <c r="J64"/>
  <c i="1" r="AT56"/>
  <c i="2" r="F37"/>
  <c i="1" r="BB56"/>
  <c r="AT57"/>
  <c i="3" r="F37"/>
  <c i="1" r="BB57"/>
  <c r="AT58"/>
  <c i="4" r="F37"/>
  <c i="1" r="BB58"/>
  <c r="AT59"/>
  <c i="5" r="F37"/>
  <c i="1" r="BB59"/>
  <c r="AT60"/>
  <c i="6" r="F37"/>
  <c i="1" r="BB60"/>
  <c r="BD55"/>
  <c r="BC55"/>
  <c r="AY55"/>
  <c r="BA55"/>
  <c r="AW55"/>
  <c r="AZ55"/>
  <c r="AV55"/>
  <c r="AT62"/>
  <c i="7" r="F37"/>
  <c i="1" r="BB62"/>
  <c r="AT63"/>
  <c i="8" r="F37"/>
  <c i="1" r="BB63"/>
  <c r="AT64"/>
  <c i="9" r="F37"/>
  <c i="1" r="BB64"/>
  <c r="AT65"/>
  <c i="10" r="F37"/>
  <c i="1" r="BB65"/>
  <c r="AT66"/>
  <c i="11" r="F37"/>
  <c i="1" r="BB66"/>
  <c r="BD61"/>
  <c r="BC61"/>
  <c r="AY61"/>
  <c r="BA61"/>
  <c r="AW61"/>
  <c r="AZ61"/>
  <c r="AV61"/>
  <c r="AT68"/>
  <c i="12" r="F37"/>
  <c i="1" r="BB68"/>
  <c r="AT69"/>
  <c i="13" r="F37"/>
  <c i="1" r="BB69"/>
  <c r="AT70"/>
  <c i="14" r="F37"/>
  <c i="1" r="BB70"/>
  <c r="AT71"/>
  <c i="15" r="F37"/>
  <c i="1" r="BB71"/>
  <c r="BD67"/>
  <c r="BC67"/>
  <c r="AY67"/>
  <c r="BA67"/>
  <c r="AW67"/>
  <c r="AZ67"/>
  <c r="AV67"/>
  <c i="2" l="1" r="BK87"/>
  <c r="J87"/>
  <c r="J63"/>
  <c i="3" r="BK92"/>
  <c r="J92"/>
  <c r="J63"/>
  <c i="4" r="BK92"/>
  <c r="J92"/>
  <c r="J63"/>
  <c i="5" r="BK89"/>
  <c r="J89"/>
  <c r="J63"/>
  <c i="6" r="BK88"/>
  <c r="J88"/>
  <c r="J63"/>
  <c i="7" r="BK87"/>
  <c r="J87"/>
  <c r="J63"/>
  <c i="8" r="BK87"/>
  <c r="J87"/>
  <c r="J63"/>
  <c i="9" r="BK89"/>
  <c r="J89"/>
  <c r="J63"/>
  <c i="10" r="BK88"/>
  <c r="J88"/>
  <c r="J63"/>
  <c i="11" r="BK89"/>
  <c r="J89"/>
  <c r="J63"/>
  <c i="12" r="BK95"/>
  <c r="J95"/>
  <c r="J63"/>
  <c i="13" r="BK87"/>
  <c r="J87"/>
  <c r="J63"/>
  <c i="14" r="BK91"/>
  <c r="J91"/>
  <c r="J63"/>
  <c i="15" r="BK88"/>
  <c r="J88"/>
  <c r="J63"/>
  <c i="1" r="AU67"/>
  <c r="AU61"/>
  <c r="AU55"/>
  <c r="AU54"/>
  <c r="AT55"/>
  <c r="BB55"/>
  <c r="AX55"/>
  <c r="AT61"/>
  <c r="BB61"/>
  <c r="AX61"/>
  <c r="AT67"/>
  <c r="BB67"/>
  <c r="AX67"/>
  <c r="BD54"/>
  <c r="W33"/>
  <c r="AZ54"/>
  <c r="W29"/>
  <c r="BC54"/>
  <c r="W32"/>
  <c r="BA54"/>
  <c r="W30"/>
  <c i="15" l="1" r="J32"/>
  <c i="1" r="AG71"/>
  <c i="9" r="J32"/>
  <c i="1" r="AG64"/>
  <c i="10" r="J32"/>
  <c i="1" r="AG65"/>
  <c i="11" r="J32"/>
  <c r="J41"/>
  <c i="12" r="J32"/>
  <c r="J41"/>
  <c i="13" r="J32"/>
  <c r="J41"/>
  <c i="14" r="J32"/>
  <c i="1" r="AG70"/>
  <c i="3" r="J32"/>
  <c i="1" r="AG57"/>
  <c i="4" r="J32"/>
  <c i="1" r="AG58"/>
  <c i="5" r="J32"/>
  <c r="J41"/>
  <c i="6" r="J32"/>
  <c i="1" r="AG60"/>
  <c i="7" r="J32"/>
  <c i="1" r="AG62"/>
  <c i="8" r="J32"/>
  <c r="J41"/>
  <c i="2" r="J32"/>
  <c r="J41"/>
  <c i="1" r="AV54"/>
  <c r="AK29"/>
  <c r="AW54"/>
  <c r="AK30"/>
  <c r="BB54"/>
  <c r="W31"/>
  <c r="AY54"/>
  <c l="1" r="AG69"/>
  <c r="AG68"/>
  <c i="14" r="J41"/>
  <c i="3" r="J41"/>
  <c i="1" r="AG66"/>
  <c r="AG56"/>
  <c r="AN56"/>
  <c i="4" r="J41"/>
  <c i="1" r="AG63"/>
  <c i="10" r="J41"/>
  <c i="6" r="J41"/>
  <c i="9" r="J41"/>
  <c i="1" r="AG59"/>
  <c i="7" r="J41"/>
  <c i="15" r="J41"/>
  <c i="1" r="AN57"/>
  <c r="AN58"/>
  <c r="AN59"/>
  <c r="AN60"/>
  <c r="AN62"/>
  <c r="AN63"/>
  <c r="AN64"/>
  <c r="AN65"/>
  <c r="AN66"/>
  <c r="AN68"/>
  <c r="AN69"/>
  <c r="AN70"/>
  <c r="AN71"/>
  <c r="AT54"/>
  <c r="AX54"/>
  <c l="1" r="AG67"/>
  <c r="AG61"/>
  <c r="AG55"/>
  <c r="AG54"/>
  <c r="AK26"/>
  <c r="AK35"/>
  <c l="1" r="AN55"/>
  <c r="AN61"/>
  <c r="AN67"/>
  <c r="AN54"/>
</calcChain>
</file>

<file path=xl/sharedStrings.xml><?xml version="1.0" encoding="utf-8"?>
<sst xmlns="http://schemas.openxmlformats.org/spreadsheetml/2006/main">
  <si>
    <t>Export Komplet</t>
  </si>
  <si>
    <t>VZ</t>
  </si>
  <si>
    <t>2.0</t>
  </si>
  <si>
    <t>ZAMOK</t>
  </si>
  <si>
    <t>False</t>
  </si>
  <si>
    <t>{388f782b-9ed0-4a28-b617-0eb4ba2c34cc}</t>
  </si>
  <si>
    <t>0,01</t>
  </si>
  <si>
    <t>21</t>
  </si>
  <si>
    <t>12</t>
  </si>
  <si>
    <t>REKAPITULACE STAVBY</t>
  </si>
  <si>
    <t xml:space="preserve">v ---  níže se nacházejí doplnkové a pomocné údaje k sestavám  --- v</t>
  </si>
  <si>
    <t>Návod na vyplnění</t>
  </si>
  <si>
    <t>0,001</t>
  </si>
  <si>
    <t>Kód:</t>
  </si>
  <si>
    <t>UpaMUpa</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</si>
  <si>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</si>
  <si>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</si>
  <si>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Úpa, Malá Úpa, odstranění povodňových škod</t>
  </si>
  <si>
    <t>KSO:</t>
  </si>
  <si>
    <t/>
  </si>
  <si>
    <t>CC-CZ:</t>
  </si>
  <si>
    <t>Místo:</t>
  </si>
  <si>
    <t xml:space="preserve"> </t>
  </si>
  <si>
    <t>Datum:</t>
  </si>
  <si>
    <t>16.12.2025</t>
  </si>
  <si>
    <t>Zadavatel:</t>
  </si>
  <si>
    <t>IČ:</t>
  </si>
  <si>
    <t>70890005</t>
  </si>
  <si>
    <t>Povodí Labe, státní podnik</t>
  </si>
  <si>
    <t>DIČ:</t>
  </si>
  <si>
    <t>CZ70890005</t>
  </si>
  <si>
    <t>Účastník:</t>
  </si>
  <si>
    <t>Vyplň údaj</t>
  </si>
  <si>
    <t>Projektant:</t>
  </si>
  <si>
    <t>Vodohospodářský rozvoj a výstavba a.s., Praha 5</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</si>
  <si>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</si>
  <si>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</si>
  <si>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</si>
  <si>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</si>
  <si>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</si>
  <si>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</si>
  <si>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</si>
  <si>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</si>
  <si>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</si>
  <si>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</si>
  <si>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</si>
  <si>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</si>
  <si>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</si>
  <si>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</si>
  <si>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</si>
  <si>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</si>
  <si>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</si>
  <si>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</si>
  <si>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</si>
  <si>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</si>
  <si>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</si>
  <si>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</si>
  <si>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</si>
  <si>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</si>
  <si>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</si>
  <si>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</si>
  <si>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</si>
  <si>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</si>
  <si>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</si>
  <si>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</si>
  <si>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</si>
  <si>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</si>
  <si>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</si>
  <si>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</si>
  <si>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</si>
  <si>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</si>
  <si>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</si>
  <si>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</si>
  <si>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</si>
  <si>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</si>
  <si>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</si>
  <si>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</si>
  <si>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119251008</t>
  </si>
  <si>
    <t>Úpa, Mladé Buky, obnova koryta v ř. km 55,050-57,030</t>
  </si>
  <si>
    <t>STA</t>
  </si>
  <si>
    <t>1</t>
  </si>
  <si>
    <t>{09037122-2f5b-4101-9b10-1748b910f9e2}</t>
  </si>
  <si>
    <t>2</t>
  </si>
  <si>
    <t>/</t>
  </si>
  <si>
    <t>SO 01</t>
  </si>
  <si>
    <t>Odstranění povodňových nánosů adm. ř. km 55,050-55,438</t>
  </si>
  <si>
    <t>Soupis</t>
  </si>
  <si>
    <t>{c6367c2d-453a-44e6-ae63-3cd8ab3cd951}</t>
  </si>
  <si>
    <t>833 21</t>
  </si>
  <si>
    <t>SO 02</t>
  </si>
  <si>
    <t>Opravy stabilizačních prahů adm. ř. km 56,760-57,000</t>
  </si>
  <si>
    <t>{3766d0b8-e9c2-46b0-b183-6922a6a1ec63}</t>
  </si>
  <si>
    <t>SO 03</t>
  </si>
  <si>
    <t>Dočasné objekty potřebné pro realizaci SO 01</t>
  </si>
  <si>
    <t>{d1526de8-8c8d-4521-941f-f05658eee58c}</t>
  </si>
  <si>
    <t>SO 04</t>
  </si>
  <si>
    <t>Dočasné objekty potřebné pro realizaci SO 02</t>
  </si>
  <si>
    <t>{3d8d202d-fc1a-429f-b10c-a6ee1ecf64a9}</t>
  </si>
  <si>
    <t>VON</t>
  </si>
  <si>
    <t>Vedlejší a ostatní náklady</t>
  </si>
  <si>
    <t>{6ed12a1d-58b0-49b8-99fa-090c3711268c}</t>
  </si>
  <si>
    <t>119251011</t>
  </si>
  <si>
    <t>Malá Úpa, Malá Úpa, obnova koryta v ř.km 7,750 - 8,900</t>
  </si>
  <si>
    <t>{3446b666-0928-491d-87a9-54b20c1940e6}</t>
  </si>
  <si>
    <t>Odtěžení sedimentu - Dolní přehrážka</t>
  </si>
  <si>
    <t>{9cd26640-651d-4ab1-955b-a85a3d4cb030}</t>
  </si>
  <si>
    <t>Odtěžení sedimentu - Horní přehrážka</t>
  </si>
  <si>
    <t>{4c5b4912-105d-4601-af89-31786223897f}</t>
  </si>
  <si>
    <t>Oprava spádových objektů</t>
  </si>
  <si>
    <t>{cb5d78dc-d1b5-4fb1-9629-ee68e8b1122a}</t>
  </si>
  <si>
    <t>Ostatní stavební náklady</t>
  </si>
  <si>
    <t>{b6af4d68-6e66-4db5-8772-844996355a22}</t>
  </si>
  <si>
    <t>{0c039480-89bf-4826-80a3-52eace1e3157}</t>
  </si>
  <si>
    <t>119251009</t>
  </si>
  <si>
    <t>Úpa, H. Maršov, obnova koryta v ř. km 66,300-66,800</t>
  </si>
  <si>
    <t>{bfcfd4bf-2c0b-44ab-951b-82053a73f9ec}</t>
  </si>
  <si>
    <t>OPRAVA JEZU TEMNÝ DŮL 2</t>
  </si>
  <si>
    <t>{7a980d40-6f5a-4347-ad80-90d976f3b8cb}</t>
  </si>
  <si>
    <t>832 14</t>
  </si>
  <si>
    <t>ODSTRANĚNÍ A MANIPULACE S NÁNOSY</t>
  </si>
  <si>
    <t>{8453bf1a-6bab-49bb-a099-e08dc72570c0}</t>
  </si>
  <si>
    <t>DOČASNÉ OBJEKTY POTŘEBNÉ PRO REALIZACI STAVBY</t>
  </si>
  <si>
    <t>{7050b6cf-30b0-4428-8a81-f0c50b28d51d}</t>
  </si>
  <si>
    <t>{b747d036-793d-4fcc-9e94-50d74e8c6043}</t>
  </si>
  <si>
    <t>KRYCÍ LIST SOUPISU PRACÍ</t>
  </si>
  <si>
    <t>Objekt:</t>
  </si>
  <si>
    <t>119251008 - Úpa, Mladé Buky, obnova koryta v ř. km 55,050-57,030</t>
  </si>
  <si>
    <t>Soupis:</t>
  </si>
  <si>
    <t>SO 01 - Odstranění povodňových nánosů adm. ř. km 55,050-55,438</t>
  </si>
  <si>
    <t>REKAPITULACE ČLENĚNÍ SOUPISU PRACÍ</t>
  </si>
  <si>
    <t>Kód dílu - Popis</t>
  </si>
  <si>
    <t>Cena celkem [CZK]</t>
  </si>
  <si>
    <t>-1</t>
  </si>
  <si>
    <t>HSV - Práce a dodávky HSV</t>
  </si>
  <si>
    <t xml:space="preserve">    1 - Zemní 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</si>
  <si>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</si>
  <si>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</si>
  <si>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</si>
  <si>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</si>
  <si>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</si>
  <si>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</si>
  <si>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</si>
  <si>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</si>
  <si>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</si>
  <si>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</si>
  <si>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</si>
  <si>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</si>
  <si>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</si>
  <si>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</si>
  <si>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</si>
  <si>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</si>
  <si>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</si>
  <si>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</si>
  <si>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AGR 01.1.1</t>
  </si>
  <si>
    <t>Vytěžení nánosu</t>
  </si>
  <si>
    <t>m3</t>
  </si>
  <si>
    <t>4</t>
  </si>
  <si>
    <t>744725294</t>
  </si>
  <si>
    <t>PP</t>
  </si>
  <si>
    <t>P</t>
  </si>
  <si>
    <t>Poznámka k položce:_x000d_
Zpracovatel PD předpokládá provedení strojního vytěžení nánosů běžnou mechanizací.
Zhotovitel může uvažovat jiný způsob vytěžení nánosů dle svých možností, zvyklostí, technického a technologického vybavení. Zhotovitel při stanovení nabídkové ceny zohlednil veškeré náklady na pomocné konstrukce pro zdárné provedení a průběžnou kontrolu např. jímky, převod vody, pomocné hrázky, rýhy pro odklon proudu, vysakovací laguny apod. Těžba bude prováděna perforovanými lžícemi, které umožňují částečné odvodnění říčního sedimentu. Těžba bude probíhat na mírně nakloněnou kapotu nákladního vozu tak, aby před vlastním transportem byl sediment co nejvíce přirozeně odvodněn. Mezideponie s cílem odvodnění sedimentu je vzhledem k lokalizaci v rámci KRNAP nepřípustná. Vypočteno odečtem povrchů._x000d_
V souladu s popsaným ZOV - viz. TZ SO 01, odstavec D.2.2.1 (zmírnění negativ z pohledu OPK)</t>
  </si>
  <si>
    <t>VV</t>
  </si>
  <si>
    <t>"pod lávkou" 582</t>
  </si>
  <si>
    <t>"nad lávkou" 2585</t>
  </si>
  <si>
    <t>AGR 01.1.2</t>
  </si>
  <si>
    <t>Přemístění a manipulace s vytěženým materiálem vodorovně i svisle (na 
meziskládku, k využití, k likvidaci, ...) včetně případného naložení</t>
  </si>
  <si>
    <t>-2050319006</t>
  </si>
  <si>
    <t>"nános" 3167,0</t>
  </si>
  <si>
    <t>3</t>
  </si>
  <si>
    <t>AGR 01.1.3</t>
  </si>
  <si>
    <t>Likvidace vytěženého materiálu včetně případného poplatku za uložení</t>
  </si>
  <si>
    <t>-123242246</t>
  </si>
  <si>
    <t xml:space="preserve">Poznámka k položce:_x000d_
V PŘÍPADĚ ODKUPU TUTO POLOŽKU NEVYPLŇUJTE!
Při odkupu vyzískaného říčního materiálu uveďtě jednotkovou cenu pouze v položce AGR 01.1.4. Jednotkovou cenu položky AGR 01.1.3 nevyplňujte!
Likvidace v souladu se zákonem č. 541/2020 Sb., o odpadech a jeho prováděcími předpisy.
_x000d_
</t>
  </si>
  <si>
    <t>"nános" 3167</t>
  </si>
  <si>
    <t>AGR 01.1.4</t>
  </si>
  <si>
    <t>Odkup vyzískaného říčního materiálu</t>
  </si>
  <si>
    <t>834336907</t>
  </si>
  <si>
    <t>Poznámka k položce:_x000d_
V PŘÍPADĚ LIKVIDACE TUTO POLOŽKU NEVYPLŇUJTE!
Při likvidaci vytěženého materiálu uveďtě jednotkovou cenu pouze v položce AGR 01.1.3. Jednotkovou cenu položky AGR 01.1.4 nevyplňujte!
Zhotovitel bere na vědomí, že nános je odkupován jako surový říční materiál a nejedná se o výrobek. Objednatel proto kromě již poskytnutých informací neposkytuje žádné certifikace ani obdobné doklady. Vlastnické právo k nánosu a rizika s tím spojená přechází z objednatele na zhotovitele okamžikem jeho vytěžení z vodního prostředí.
Zhotovitel při stanovení nabídkové ceny za odkup zohlednil veškeré náklady spojené s úpravou vytěženého materiálu, jako je například odvodnění, třídění, zajištění případných rozborů a zkoušek nezbytných pro jeho využití v souladu s platnou legislativou. Dále zohlednil i skutečnost, že část vytěženého materiálu nemusí být druhotně využitelná (např. komunální odpad, dřevní hmota).</t>
  </si>
  <si>
    <t>"nános" -3167</t>
  </si>
  <si>
    <t>SO 02 - Opravy stabilizačních prahů adm. ř. km 56,760-57,000</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</si>
  <si>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</si>
  <si>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</si>
  <si>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</si>
  <si>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</si>
  <si>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998 - Přesun hmot</t>
  </si>
  <si>
    <t>AGR 02.1.1</t>
  </si>
  <si>
    <t xml:space="preserve">Zřízení a odstranění zajímkování </t>
  </si>
  <si>
    <t>soubor</t>
  </si>
  <si>
    <t>1222322428</t>
  </si>
  <si>
    <t>Poznámka k položce:_x000d_
Zhotovení, manipulace, odstranění a odvoz, případně dotěsnění včetně případné likvidace nebo další využití</t>
  </si>
  <si>
    <t>AGR 02.1.2</t>
  </si>
  <si>
    <t>Odvodnění staveniště - ostatní náklady</t>
  </si>
  <si>
    <t>1662644422</t>
  </si>
  <si>
    <t>114203104</t>
  </si>
  <si>
    <t>Rozebrání záhozů a rovnanin na sucho</t>
  </si>
  <si>
    <t>CS ÚRS 2025 02</t>
  </si>
  <si>
    <t>887603417</t>
  </si>
  <si>
    <t>Rozebrání dlažeb nebo záhozů s naložením na dopravní prostředek záhozů, rovnanin a soustřeďovacích staveb provedených na sucho</t>
  </si>
  <si>
    <t>Online PSC</t>
  </si>
  <si>
    <t>https://podminky.urs.cz/item/CS_URS_2025_02/114203104</t>
  </si>
  <si>
    <t xml:space="preserve">"přerovnání rovnaniny - viz. Výkaz výměr B.2.2.2" </t>
  </si>
  <si>
    <t>"P2" 8,1</t>
  </si>
  <si>
    <t>122451102</t>
  </si>
  <si>
    <t>Odkopávky a prokopávky nezapažené v hornině třídy těžitelnosti II skupiny 5 objem do 50 m3 strojně</t>
  </si>
  <si>
    <t>-972238705</t>
  </si>
  <si>
    <t>Odkopávky a prokopávky nezapažené strojně v hornině třídy těžitelnosti II skupiny 5 přes 20 do 50 m3</t>
  </si>
  <si>
    <t>https://podminky.urs.cz/item/CS_URS_2025_02/122451102</t>
  </si>
  <si>
    <t>"kámen z toku - viz. Výkaz výměr B.2.2.2"</t>
  </si>
  <si>
    <t>"obnova rovnaniny nad a pod prahem P1" 1,0+19,2</t>
  </si>
  <si>
    <t>"obnova rovnaniny nad prahem P2" 10,0</t>
  </si>
  <si>
    <t>"doplnění výmolu ve dně pod rovnaninou P1" 27,0-20,2</t>
  </si>
  <si>
    <t>5</t>
  </si>
  <si>
    <t>131351104</t>
  </si>
  <si>
    <t>Hloubení jam nezapažených v hornině třídy těžitelnosti II skupiny 4 objem do 500 m3 strojně</t>
  </si>
  <si>
    <t>-558759100</t>
  </si>
  <si>
    <t>Hloubení nezapažených jam a zářezů strojně s urovnáním dna do předepsaného profilu a spádu v hornině třídy těžitelnosti II skupiny 4 přes 100 do 500 m3</t>
  </si>
  <si>
    <t>https://podminky.urs.cz/item/CS_URS_2025_02/131351104</t>
  </si>
  <si>
    <t>Poznámka k položce:_x000d_
P4 - 15,2 m3 přehození do výmolu ve dně</t>
  </si>
  <si>
    <t xml:space="preserve">"odtěžení naplaveného materiálu z prostoru rovnaniny - viz. Výkaz výměr" </t>
  </si>
  <si>
    <t>"P1" 20,2</t>
  </si>
  <si>
    <t>"P2" 62,4</t>
  </si>
  <si>
    <t>"P3" 99,2</t>
  </si>
  <si>
    <t>"P4" 50,3</t>
  </si>
  <si>
    <t>6</t>
  </si>
  <si>
    <t>162251121</t>
  </si>
  <si>
    <t>Vodorovné přemístění do 20 m výkopku/sypaniny z horniny třídy těžitelnosti II skupiny 4 a 5</t>
  </si>
  <si>
    <t>1098775557</t>
  </si>
  <si>
    <t>Vodorovné přemístění výkopku nebo sypaniny po suchu na obvyklém dopravním prostředku, bez naložení výkopku, avšak se složením bez rozhrnutí z horniny třídy těžitelnosti II skupiny 4 a 5 na vzdálenost do 20 m</t>
  </si>
  <si>
    <t>https://podminky.urs.cz/item/CS_URS_2025_02/162251121</t>
  </si>
  <si>
    <t xml:space="preserve">"přemístění naplaveného materiálu z prostoru rovnaniny" </t>
  </si>
  <si>
    <t>"P4" 50,3-15,2</t>
  </si>
  <si>
    <t>7</t>
  </si>
  <si>
    <t>162251122</t>
  </si>
  <si>
    <t>Vodorovné přemístění přes 20 do 50 m výkopku/sypaniny z horniny třídy těžitelnosti II skupiny 4 a 5</t>
  </si>
  <si>
    <t>-1098799601</t>
  </si>
  <si>
    <t>Vodorovné přemístění výkopku nebo sypaniny po suchu na obvyklém dopravním prostředku, bez naložení výkopku, avšak se složením bez rozhrnutí z horniny třídy těžitelnosti II skupiny 4 a 5 na vzdálenost přes 20 do 50 m</t>
  </si>
  <si>
    <t>https://podminky.urs.cz/item/CS_URS_2025_02/162251122</t>
  </si>
  <si>
    <t xml:space="preserve">"kámen z toku - viz. Výkaz výměr B.2.2.2" </t>
  </si>
  <si>
    <t>8</t>
  </si>
  <si>
    <t>171151112</t>
  </si>
  <si>
    <t>Uložení sypaniny z hornin nesoudržných kamenitých do násypů zhutněných strojně</t>
  </si>
  <si>
    <t>215789611</t>
  </si>
  <si>
    <t>Uložení sypanin do násypů strojně s rozprostřením sypaniny ve vrstvách a s hrubým urovnáním zhutněných z hornin nesoudržných kamenitých</t>
  </si>
  <si>
    <t>https://podminky.urs.cz/item/CS_URS_2025_02/171151112</t>
  </si>
  <si>
    <t>Poznámka k položce:_x000d_
- odtěžený materiál se umístí:_x000d_
1. do zásypů pod stupni nebo_x000d_
2. do vymletého koryta, vyrovnání sklonu mezi prahy nebo_x000d_
3. k patám svahů</t>
  </si>
  <si>
    <t xml:space="preserve">"uložení naplaveného materiálu z prostoru rovnaniny - viz. D.2.1" </t>
  </si>
  <si>
    <t>"P1 (doplnění výmolu ve dně pod rovnaninou)" 20,2+6,8</t>
  </si>
  <si>
    <t>"P4 - (z toho 15,2 m3 doplnění výmolu pod rovnaninou)" 50,3</t>
  </si>
  <si>
    <t>Svislé a kompletní konstrukce</t>
  </si>
  <si>
    <t>9</t>
  </si>
  <si>
    <t>321222311</t>
  </si>
  <si>
    <t>Zdění obkladního zdiva vodních staveb kvádrového objem do 0,2 m3</t>
  </si>
  <si>
    <t>-1775736558</t>
  </si>
  <si>
    <t>Zdění obkladního zdiva vodních staveb přehrad, jezů a plavebních komor, spodní stavby vodních elektráren, odběrných věží a výpustných zařízení, opěrných zdí, šachet, šachtic a ostatních konstrukcí kvádrového s vyspárováním na maltu cementovou kvádrů objemu do 0,2 m3</t>
  </si>
  <si>
    <t>https://podminky.urs.cz/item/CS_URS_2025_02/321222311</t>
  </si>
  <si>
    <t>Poznámka k položce:_x000d_
- prvky a zdivo dle specifikace PD, viz VPR a TZ</t>
  </si>
  <si>
    <t>"oprava koruny prahu P1 - viz. Výkaz výměr" 10,1*1,0*0,3</t>
  </si>
  <si>
    <t>10</t>
  </si>
  <si>
    <t>M</t>
  </si>
  <si>
    <t>58381077-R</t>
  </si>
  <si>
    <t>kopák hrubý štípaný 35x25-30x40-50 cm</t>
  </si>
  <si>
    <t>m2</t>
  </si>
  <si>
    <t>216743001</t>
  </si>
  <si>
    <t xml:space="preserve">Poznámka k položce:_x000d_
Opracované žulové kvádry pro kvádrové zdivo vodních staveb 40-50x25-30x35 cm._x000d_
</t>
  </si>
  <si>
    <t>"oprava koruny prahu P1 - viz. Výkaz výměr" 10,1*1,0</t>
  </si>
  <si>
    <t>10,1*1,1 'Přepočtené koeficientem množství</t>
  </si>
  <si>
    <t>11</t>
  </si>
  <si>
    <t>321312113</t>
  </si>
  <si>
    <t>Oprava konstrukce vodních staveb z betonu prostého mrazuvzdorného tř. C 30/37 do 3 m3</t>
  </si>
  <si>
    <t>849040267</t>
  </si>
  <si>
    <t>Oprava konstrukce z betonu vodních staveb přehrad, jezů a plavebních komor, spodní stavby vodních elektráren, jader přehrad, odběrných věží a výpustných zařízení, opěrných zdí, šachet, šachtic a ostatních konstrukcí s úpravou pracovních spár, objemu opravovaných míst do 3 m3 jednotlivě prostého pro prostředí s mrazovými cykly tř. C 30/37</t>
  </si>
  <si>
    <t>https://podminky.urs.cz/item/CS_URS_2025_02/321312113</t>
  </si>
  <si>
    <t>Poznámka k položce:_x000d_
C 30/37 XF3, XA1</t>
  </si>
  <si>
    <t>"podklad pod zdivo - viz. Výkaz výměr" 10,1*1,0*0,1</t>
  </si>
  <si>
    <t>321351010</t>
  </si>
  <si>
    <t>Bednění konstrukcí vodních staveb rovinné - zřízení</t>
  </si>
  <si>
    <t>-155582493</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</si>
  <si>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</si>
  <si>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https://podminky.urs.cz/item/CS_URS_2025_02/321351010</t>
  </si>
  <si>
    <t>"podklad pod zdivo - viz. Výkaz výměr" (10,1+1,0)*2*0,1</t>
  </si>
  <si>
    <t>13</t>
  </si>
  <si>
    <t>321352010</t>
  </si>
  <si>
    <t>Bednění konstrukcí vodních staveb rovinné - odstranění</t>
  </si>
  <si>
    <t>2131759187</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</si>
  <si>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</si>
  <si>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https://podminky.urs.cz/item/CS_URS_2025_02/321352010</t>
  </si>
  <si>
    <t>Vodorovné konstrukce</t>
  </si>
  <si>
    <t>14</t>
  </si>
  <si>
    <t>463211158</t>
  </si>
  <si>
    <t>Rovnanina objemu přes 3 m3 z lomového kamene tříděného hmotnosti přes 500 kg s urovnáním líce</t>
  </si>
  <si>
    <t>1353525469</t>
  </si>
  <si>
    <t>Rovnanina z lomového kamene neupraveného pro podélné i příčné objekty objemu přes 3 m3 z kamene tříděného, s urovnáním líce a vyklínováním spár úlomky kamene hmotnost jednotlivých kamenů přes 500 kg</t>
  </si>
  <si>
    <t>https://podminky.urs.cz/item/CS_URS_2025_02/463211158</t>
  </si>
  <si>
    <t xml:space="preserve">"viz. Výkaz výměr B.2.2.2" </t>
  </si>
  <si>
    <t>"P2" 23,4-10,0+39,0</t>
  </si>
  <si>
    <t>"P3" 12,2+87,0</t>
  </si>
  <si>
    <t>"P4" 10,2+40,1</t>
  </si>
  <si>
    <t>15</t>
  </si>
  <si>
    <t>463211158-R</t>
  </si>
  <si>
    <t>Rovnanina objemu přes 3 m3 z lomového kamene tříděného hmotnosti přes 500 kg s urovnáním líce bez dodání kamene</t>
  </si>
  <si>
    <t>-1229868442</t>
  </si>
  <si>
    <t>Rovnanina z lomového kamene neupraveného pro podélné i příčné objekty objemu přes 3 m3 z kamene tříděného, s urovnáním líce a vyklínováním spár úlomky kamene hmotnost jednotlivých kamenů přes 500 kg bez dodání kamene</t>
  </si>
  <si>
    <t>"přerovnání rovnaniny P2" 8,1</t>
  </si>
  <si>
    <t>Úpravy povrchů, podlahy a osazování výplní</t>
  </si>
  <si>
    <t>16</t>
  </si>
  <si>
    <t>628635512</t>
  </si>
  <si>
    <t>Vyplnění spár zdiva z lomového kamene maltou cementovou na hl do 70 mm s vyspárováním</t>
  </si>
  <si>
    <t>307608837</t>
  </si>
  <si>
    <t>Vyplnění spár dosavadních konstrukcí zdiva cementovou maltou s vyčištěním spár hloubky do 70 mm, zdiva z lomového kamene s vyspárováním</t>
  </si>
  <si>
    <t>https://podminky.urs.cz/item/CS_URS_2025_02/628635512</t>
  </si>
  <si>
    <t>Poznámka k položce:_x000d_
Spárovací hmota: vysokopevnostní, málo smrštivá malta třídy R4.</t>
  </si>
  <si>
    <t xml:space="preserve">"koruna prahu - viz. Výkaz výměr B.2.2.2" </t>
  </si>
  <si>
    <t>"P2" 14,0*1,5</t>
  </si>
  <si>
    <t>"P3 (10% plochy)" 1,91</t>
  </si>
  <si>
    <t>Ostatní konstrukce a práce, bourání</t>
  </si>
  <si>
    <t>17</t>
  </si>
  <si>
    <t>938903114</t>
  </si>
  <si>
    <t>Vysekání spár hl do 70 mm ve zdivu kvádrovém</t>
  </si>
  <si>
    <t>-379379320</t>
  </si>
  <si>
    <t>Dokončovací práce na dosavadních konstrukcích vysekání spár s očištěním zdiva nebo dlažby, s naložením suti na dopravní prostředek nebo s odklizením na hromady do vzdálenosti 50 m při hloubce spáry do 70 mm ve zdivu kvádrovém</t>
  </si>
  <si>
    <t>https://podminky.urs.cz/item/CS_URS_2025_02/938903114</t>
  </si>
  <si>
    <t xml:space="preserve">"koruna prahu - viz. Výkaz výměr B.2.2.2 " </t>
  </si>
  <si>
    <t>"P2 (koruna+boky)" 14,0*1,5</t>
  </si>
  <si>
    <t>18</t>
  </si>
  <si>
    <t>953334212</t>
  </si>
  <si>
    <t>Bobtnavý pásek do pracovních spar betonových kcí akrylový 20 x 10 mm</t>
  </si>
  <si>
    <t>m</t>
  </si>
  <si>
    <t>-1379921306</t>
  </si>
  <si>
    <t>Bobtnavý pásek do pracovních spar betonových konstrukcí akrylový, rozměru 20 x 10 mm</t>
  </si>
  <si>
    <t>https://podminky.urs.cz/item/CS_URS_2025_02/953334212</t>
  </si>
  <si>
    <t>Poznámka k položce:_x000d_
- dilatační spára</t>
  </si>
  <si>
    <t>"oprava koruny prahu P1 - viz. Výkaz výměr" 0,35</t>
  </si>
  <si>
    <t>19</t>
  </si>
  <si>
    <t>985112131</t>
  </si>
  <si>
    <t>Odsekání degradovaného betonu rubu kleneb a podlah tl do 10 mm</t>
  </si>
  <si>
    <t>1250438628</t>
  </si>
  <si>
    <t>Odsekání degradovaného betonu rubu kleneb a podlah, tloušťky do 10 mm</t>
  </si>
  <si>
    <t>https://podminky.urs.cz/item/CS_URS_2025_02/985112131</t>
  </si>
  <si>
    <t>Poznámka k položce:_x000d_
- použije se k proštěrkování rovnanin</t>
  </si>
  <si>
    <t>"oprava koruny prahu P1 - viz. Výkaz výměr" 9,8*1,0</t>
  </si>
  <si>
    <t>20</t>
  </si>
  <si>
    <t>985121121</t>
  </si>
  <si>
    <t>Tryskání degradovaného betonu stěn a rubu kleneb vodou pod tlakem do 300 barů</t>
  </si>
  <si>
    <t>-1114913075</t>
  </si>
  <si>
    <t>Tryskání degradovaného betonu stěn, rubu kleneb a podlah vodou pod tlakem do 300 barů</t>
  </si>
  <si>
    <t>https://podminky.urs.cz/item/CS_URS_2025_02/985121121</t>
  </si>
  <si>
    <t>985323212</t>
  </si>
  <si>
    <t>Spojovací (adhezní) můstek reprofilovaného betonu na epoxidové bázi tl 2 mm</t>
  </si>
  <si>
    <t>903570815</t>
  </si>
  <si>
    <t>Spojovací (adhezní) můstek reprofilovaného betonu na epoxidové bázi, tloušťky 2 mm</t>
  </si>
  <si>
    <t>https://podminky.urs.cz/item/CS_URS_2025_02/985323212</t>
  </si>
  <si>
    <t>22</t>
  </si>
  <si>
    <t>985331111</t>
  </si>
  <si>
    <t>Dodatečné vlepování betonářské výztuže D 8 mm do cementové aktivované malty včetně vyvrtání otvoru</t>
  </si>
  <si>
    <t>1965499589</t>
  </si>
  <si>
    <t>Dodatečné vlepování betonářské výztuže včetně vyvrtání a vyčištění otvoru cementovou aktivovanou maltou průměr výztuže 8 mm</t>
  </si>
  <si>
    <t>https://podminky.urs.cz/item/CS_URS_2025_02/985331111</t>
  </si>
  <si>
    <t>Poznámka k položce:_x000d_
- kotvy D 6 mm, dl. 0,5 m - 6 ks/m2 (dle původní PD), vrty hl. 0,25 m, pr. min. 10 mm - 59 ks</t>
  </si>
  <si>
    <t>"oprava koruny prahu P1 - viz. Výkaz výměr (ukotvení obkladu ve sparách)" 59*0,25</t>
  </si>
  <si>
    <t>23</t>
  </si>
  <si>
    <t>13021010</t>
  </si>
  <si>
    <t>tyč ocelová kruhová žebírková DIN 488 jakost B500B (10 505) výztuž do betonu D 6mm</t>
  </si>
  <si>
    <t>t</t>
  </si>
  <si>
    <t>884406139</t>
  </si>
  <si>
    <t>59*0,5*0,222*0,001</t>
  </si>
  <si>
    <t>24</t>
  </si>
  <si>
    <t>985331122</t>
  </si>
  <si>
    <t>Dodatečné vlepování betonářské výztuže D 32 mm do cementové aktivované malty včetně vyvrtání otvoru</t>
  </si>
  <si>
    <t>1033662735</t>
  </si>
  <si>
    <t>Dodatečné vlepování betonářské výztuže včetně vyvrtání a vyčištění otvoru cementovou aktivovanou maltou průměr výztuže 32 mm</t>
  </si>
  <si>
    <t>https://podminky.urs.cz/item/CS_URS_2025_02/985331122</t>
  </si>
  <si>
    <t>Poznámka k položce:_x000d_
- kotvy D 32 mm, dl. 0,6 m, vrty hl. 0,6 m - 14 ks</t>
  </si>
  <si>
    <t>"oprava koruny prahu P1 - viz. Výkaz výměr (kotvení obkladu)" 14*0,6</t>
  </si>
  <si>
    <t>25</t>
  </si>
  <si>
    <t>13021041</t>
  </si>
  <si>
    <t>tyč ocelová kruhová žebírková DIN 488 jakost B500B (10 505) výztuž do betonu D 32mm</t>
  </si>
  <si>
    <t>-106222607</t>
  </si>
  <si>
    <t>14*0,6*6,31*0,001</t>
  </si>
  <si>
    <t>26</t>
  </si>
  <si>
    <t>985331912</t>
  </si>
  <si>
    <t>Příplatek k dodatečnému vlepování betonářské výztuže za délku do 1 m jednotlivě</t>
  </si>
  <si>
    <t>213083824</t>
  </si>
  <si>
    <t>Dodatečné vlepování betonářské výztuže Příplatek k cenám za délku do 1 m jednotlivě</t>
  </si>
  <si>
    <t>https://podminky.urs.cz/item/CS_URS_2025_02/985331912</t>
  </si>
  <si>
    <t>29,5+8,4</t>
  </si>
  <si>
    <t>27</t>
  </si>
  <si>
    <t>990999991-R</t>
  </si>
  <si>
    <t>Překládání materiálu</t>
  </si>
  <si>
    <t>-578535541</t>
  </si>
  <si>
    <t>Poznámka k položce:_x000d_
Překládání a vykládání materiálu např. mobilním jeřábem z manipulační plochy do koryta toku.</t>
  </si>
  <si>
    <t>28</t>
  </si>
  <si>
    <t>990999992-R</t>
  </si>
  <si>
    <t>Doprava mechanizace do koryta pomocí těžké jeřábové techniky</t>
  </si>
  <si>
    <t>-764743430</t>
  </si>
  <si>
    <t>Poznámka k položce:_x000d_
V místě přístupu ke stavbě je koryto Úpy zahloubené (až 7 m). Z toho důvodu se předpokládá dopravit mechanizaci do prostoru koryta za pomoci těžké jeřábové techniky. Po dokončení prací bude mechanizace opět vyzvednuta z koryta.</t>
  </si>
  <si>
    <t>998</t>
  </si>
  <si>
    <t>Přesun hmot</t>
  </si>
  <si>
    <t>29</t>
  </si>
  <si>
    <t>998323011</t>
  </si>
  <si>
    <t>Přesun hmot pro jezy a stupně</t>
  </si>
  <si>
    <t>89438082</t>
  </si>
  <si>
    <t>Přesun hmot pro jezy a stupně dopravní vzdálenost do 500 m</t>
  </si>
  <si>
    <t>https://podminky.urs.cz/item/CS_URS_2025_02/998323011</t>
  </si>
  <si>
    <t>SO 03 - Dočasné objekty potřebné pro realizaci SO 01</t>
  </si>
  <si>
    <t xml:space="preserve">    5 - Komunikace pozemní</t>
  </si>
  <si>
    <t xml:space="preserve">    997 - Doprava suti a vybouraných hmot</t>
  </si>
  <si>
    <t>113107151</t>
  </si>
  <si>
    <t>Odstranění podkladu z kameniva těženého tl do 100 mm strojně pl přes 50 do 200 m2</t>
  </si>
  <si>
    <t>-90850809</t>
  </si>
  <si>
    <t>Odstranění podkladů nebo krytů strojně plochy jednotlivě přes 50 m2 do 200 m2 s přemístěním hmot na skládku na vzdálenost do 20 m nebo s naložením na dopravní prostředek z kameniva těženého, o tl. vrstvy do 100 mm</t>
  </si>
  <si>
    <t>https://podminky.urs.cz/item/CS_URS_2025_02/113107151</t>
  </si>
  <si>
    <t>"křížení teplovodu" 15,0</t>
  </si>
  <si>
    <t>"křížení vodovodu" 15,0</t>
  </si>
  <si>
    <t>113151111</t>
  </si>
  <si>
    <t>Rozebrání zpevněných ploch ze silničních dílců</t>
  </si>
  <si>
    <t>-1958714561</t>
  </si>
  <si>
    <t>Rozebírání zpevněných ploch s přemístěním na skládku na vzdálenost do 20 m nebo s naložením na dopravní prostředek ze silničních panelů</t>
  </si>
  <si>
    <t>https://podminky.urs.cz/item/CS_URS_2025_02/113151111</t>
  </si>
  <si>
    <t>Poznámka k položce:_x000d_
- včetně odvozu dílců a případné likvidace</t>
  </si>
  <si>
    <t>155999991-R</t>
  </si>
  <si>
    <t>Zajímkování pro provedení sondy, čerpání po dobu sondy, ruční sonda</t>
  </si>
  <si>
    <t>366851347</t>
  </si>
  <si>
    <t>Poznámka k položce:_x000d_
- křížení teplovodu</t>
  </si>
  <si>
    <t>338171113</t>
  </si>
  <si>
    <t>Osazování sloupků a vzpěr plotových ocelových v do 2 m se zabetonováním</t>
  </si>
  <si>
    <t>kus</t>
  </si>
  <si>
    <t>885160396</t>
  </si>
  <si>
    <t>Montáž sloupků a vzpěr plotových ocelových trubkových nebo profilovaných výšky do 2 m se zabetonováním do 0,08 m3 do připravených jamek</t>
  </si>
  <si>
    <t>https://podminky.urs.cz/item/CS_URS_2025_02/338171113</t>
  </si>
  <si>
    <t>Poznámka k položce:_x000d_
V ceně je zahrnuto očištění stávajících sloupků.</t>
  </si>
  <si>
    <t>"příjezd A - zpětná montáž oplocení" 5</t>
  </si>
  <si>
    <t>348181113</t>
  </si>
  <si>
    <t>Montáž dřevěného oplocení z dílců v přes 1 do 1,5 m</t>
  </si>
  <si>
    <t>-166970565</t>
  </si>
  <si>
    <t>Montáž oplocení z dílců dřevěných na předem osazené sloupky, výšky přes 1 do 1,5 m</t>
  </si>
  <si>
    <t>https://podminky.urs.cz/item/CS_URS_2025_02/348181113</t>
  </si>
  <si>
    <t>"příjezd A - zpětná montáž oplocení" 9,0</t>
  </si>
  <si>
    <t>Komunikace pozemní</t>
  </si>
  <si>
    <t>AGR 04.5.1</t>
  </si>
  <si>
    <t>Kompletní zajištění přístupů ke stavbě pro vnitrostaveništní dopravu a překládání materiálu, se situačním řešením a limity popsanými v projektové dokumentaci.</t>
  </si>
  <si>
    <t>-2831251</t>
  </si>
  <si>
    <t>Poznámka k položce:_x000d_
Projektantem navrhované řešení uvádí technická zpráva (odstavec B.2.2.3.I a výkresové přílohy, zhotovitel však může zvolit i jiný způsob, který si však musí dopracovat a případně i projednat. _x000d_
přístup A - 105 m2_x000d_
přístup B (sjezd do koryta) - 42 m2</t>
  </si>
  <si>
    <t>AGR 03.5.2</t>
  </si>
  <si>
    <t>Kompletní zajištění manipulačních ploch pro překládání materiálu, se situačním řešením a limity popsanými v projektové dokumentaci.</t>
  </si>
  <si>
    <t>-592943272</t>
  </si>
  <si>
    <t>Poznámka k položce:_x000d_
Projektantem navrhované řešení uvádí technická zpráva (odstavec B.2.2.3.I a výkresové přílohy, zhotovitel však může zvolit i jiný způsob, který si však musí dopracovat a případně i projednat. _x000d_
manipulační plocha C - 63 m2</t>
  </si>
  <si>
    <t>564211012</t>
  </si>
  <si>
    <t>Podklad nebo podsyp ze štěrkopísku ŠP plochy do 100 m2 tl 60 mm</t>
  </si>
  <si>
    <t>-344419721</t>
  </si>
  <si>
    <t>Podklad nebo podsyp ze štěrkopísku ŠP s rozprostřením, vlhčením a zhutněním plochy jednotlivě do 100 m2, po zhutnění tl. 60 mm</t>
  </si>
  <si>
    <t>https://podminky.urs.cz/item/CS_URS_2025_02/564211012</t>
  </si>
  <si>
    <t>"viz. Výkaz výměr"</t>
  </si>
  <si>
    <t>"křížení teplovodu" 5*3,0</t>
  </si>
  <si>
    <t>"křížení vodovodu" 5*3,0</t>
  </si>
  <si>
    <t>584121108</t>
  </si>
  <si>
    <t>Osazení silničních dílců z ŽB do lože z kameniva těženého tl 40 mm plochy do 15 m2</t>
  </si>
  <si>
    <t>783097444</t>
  </si>
  <si>
    <t>Osazení silničních dílců ze železového betonu s podkladem z kameniva těženého do tl. 40 mm jakéhokoliv druhu a velikosti, na plochu jednotlivě do 15 m2</t>
  </si>
  <si>
    <t>https://podminky.urs.cz/item/CS_URS_2025_02/584121108</t>
  </si>
  <si>
    <t>59381006</t>
  </si>
  <si>
    <t>panel silniční 3,00x1,00x0,215m</t>
  </si>
  <si>
    <t>1718733053</t>
  </si>
  <si>
    <t>Poznámka k položce:_x000d_
- obratovost 5x</t>
  </si>
  <si>
    <t>"křížení teplovodu" 5</t>
  </si>
  <si>
    <t>"křížení vodovodu" 5</t>
  </si>
  <si>
    <t>966003818</t>
  </si>
  <si>
    <t>Rozebrání oplocení s příčníky a ocelovými sloupky z prken a latí</t>
  </si>
  <si>
    <t>-1763710748</t>
  </si>
  <si>
    <t>Rozebrání dřevěného oplocení se sloupky osové vzdálenosti do 4,00 m, výšky do 2,50 m, osazených do hloubky 1,00 m s příčníky a ocelovými sloupky z prken a latí</t>
  </si>
  <si>
    <t>https://podminky.urs.cz/item/CS_URS_2025_02/966003818</t>
  </si>
  <si>
    <t>"příjezd A - viz. Výkaz výměr" 9,0</t>
  </si>
  <si>
    <t>997</t>
  </si>
  <si>
    <t>Doprava suti a vybouraných hmot</t>
  </si>
  <si>
    <t>AGR 03.9.1</t>
  </si>
  <si>
    <t>Odvoz všech materiálů (podsyp, geotextilie), likvidace nebo příprava pro další použití</t>
  </si>
  <si>
    <t>-544056674</t>
  </si>
  <si>
    <t>998226011</t>
  </si>
  <si>
    <t>Přesun hmot pro pozemní komunikace a letiště s krytem montovaným z ŽB dílců</t>
  </si>
  <si>
    <t>897996608</t>
  </si>
  <si>
    <t>Přesun hmot pro pozemní komunikace a letiště s krytem montovaným ze silničních dílců ze železového nebo předpjatého betonu dopravní vzdálenost do 200 m jakékoliv délky objektu</t>
  </si>
  <si>
    <t>https://podminky.urs.cz/item/CS_URS_2025_02/998226011</t>
  </si>
  <si>
    <t>SO 04 - Dočasné objekty potřebné pro realizaci SO 02</t>
  </si>
  <si>
    <t>111251101</t>
  </si>
  <si>
    <t>Odstranění křovin a stromů průměru kmene do 100 mm i s kořeny sklonu terénu do 1:5 z celkové plochy do 100 m2 strojně</t>
  </si>
  <si>
    <t>-445159605</t>
  </si>
  <si>
    <t>Odstranění křovin a stromů s odstraněním kořenů strojně průměru kmene do 100 mm v rovině nebo ve svahu sklonu terénu do 1:5, při celkové ploše do 100 m2</t>
  </si>
  <si>
    <t>https://podminky.urs.cz/item/CS_URS_2025_02/111251101</t>
  </si>
  <si>
    <t>"viz. Výkaz výměr" 20</t>
  </si>
  <si>
    <t>112101101</t>
  </si>
  <si>
    <t>Odstranění stromů listnatých průměru kmene přes 100 do 300 mm</t>
  </si>
  <si>
    <t>-1609114184</t>
  </si>
  <si>
    <t>Odstranění stromů s odřezáním kmene a s odvětvením listnatých, průměru kmene přes 100 do 300 mm</t>
  </si>
  <si>
    <t>https://podminky.urs.cz/item/CS_URS_2025_02/112101101</t>
  </si>
  <si>
    <t>"viz. Výkaz výměr" 1</t>
  </si>
  <si>
    <t>112101102</t>
  </si>
  <si>
    <t>Odstranění stromů listnatých průměru kmene přes 300 do 500 mm</t>
  </si>
  <si>
    <t>224674761</t>
  </si>
  <si>
    <t>Odstranění stromů s odřezáním kmene a s odvětvením listnatých, průměru kmene přes 300 do 500 mm</t>
  </si>
  <si>
    <t>https://podminky.urs.cz/item/CS_URS_2025_02/112101102</t>
  </si>
  <si>
    <t>112251101</t>
  </si>
  <si>
    <t>Odstranění pařezů průměru přes 100 do 300 mm</t>
  </si>
  <si>
    <t>-958706611</t>
  </si>
  <si>
    <t>Odstranění pařezů strojně s jejich vykopáním nebo vytrháním průměru přes 100 do 300 mm</t>
  </si>
  <si>
    <t>https://podminky.urs.cz/item/CS_URS_2025_02/112251101</t>
  </si>
  <si>
    <t>112251102</t>
  </si>
  <si>
    <t>Odstranění pařezů průměru přes 300 do 500 mm</t>
  </si>
  <si>
    <t>46709369</t>
  </si>
  <si>
    <t>Odstranění pařezů strojně s jejich vykopáním nebo vytrháním průměru přes 300 do 500 mm</t>
  </si>
  <si>
    <t>https://podminky.urs.cz/item/CS_URS_2025_02/112251102</t>
  </si>
  <si>
    <t>162999006-R</t>
  </si>
  <si>
    <t>Likvidace dřevní hmoty dle platné legislativy včetně vodorovného přesunu, naložení, složení, uložení, případně poplatku</t>
  </si>
  <si>
    <t>1194497507</t>
  </si>
  <si>
    <t>174251201</t>
  </si>
  <si>
    <t>Zásyp jam po pařezech D pařezů do 300 mm strojně</t>
  </si>
  <si>
    <t>-1667099532</t>
  </si>
  <si>
    <t>Zásyp jam po pařezech strojně výkopkem z horniny získané při dobývání pařezů s hrubým urovnáním povrchu zasypávky průměru pařezu přes 100 do 300 mm</t>
  </si>
  <si>
    <t>https://podminky.urs.cz/item/CS_URS_2025_02/174251201</t>
  </si>
  <si>
    <t>174251202</t>
  </si>
  <si>
    <t>Zásyp jam po pařezech D pařezů přes 300 do 500 mm strojně</t>
  </si>
  <si>
    <t>-196622194</t>
  </si>
  <si>
    <t>Zásyp jam po pařezech strojně výkopkem z horniny získané při dobývání pařezů s hrubým urovnáním povrchu zasypávky průměru pařezu přes 300 do 500 mm</t>
  </si>
  <si>
    <t>https://podminky.urs.cz/item/CS_URS_2025_02/174251202</t>
  </si>
  <si>
    <t>181951114</t>
  </si>
  <si>
    <t>Úprava pláně v hornině třídy těžitelnosti II skupiny 4 a 5 se zhutněním strojně</t>
  </si>
  <si>
    <t>-1538754084</t>
  </si>
  <si>
    <t>Úprava pláně vyrovnáním výškových rozdílů strojně v hornině třídy těžitelnosti II, skupiny 4 a 5 se zhutněním</t>
  </si>
  <si>
    <t>https://podminky.urs.cz/item/CS_URS_2025_02/181951114</t>
  </si>
  <si>
    <t>"úpravy v toku pro možnost dopravy - viz. Výkaz výměr" 140,0*4,0</t>
  </si>
  <si>
    <t>185999991-R</t>
  </si>
  <si>
    <t>Obnova záhonu</t>
  </si>
  <si>
    <t>-1722036977</t>
  </si>
  <si>
    <t>"obnova záhonu - viz. Výkaz výměr" 50,0</t>
  </si>
  <si>
    <t>-694749353</t>
  </si>
  <si>
    <t>Poznámka k položce:_x000d_
Projektantem navrhované řešení uvádí technická zpráva (odstavec B.2.2.4 - I.1. a 2. a výkresové přílohy, zhotovitel však může zvolit i jiný způsob, který si však musí dopracovat a případně i projednat. _x000d_
chodník, parkoviště - 150 m2_x000d_
příjezd k manipulační ploše - 51 m2</t>
  </si>
  <si>
    <t>-666935455</t>
  </si>
  <si>
    <t>Poznámka k položce:_x000d_
Projektantem navrhované řešení uvádí technická zpráva (odstavec B.2.2.4 - I.3. a 4. a výkresové přílohy, zhotovitel však může zvolit i jiný způsob, který si však musí dopracovat a případně i projednat. _x000d_
manipulační plocha I (vyztužená) - 126 m2_x000d_
manipulační plocha II (obratiště, skládka) - 75 m2</t>
  </si>
  <si>
    <t>AGR 04.5.3</t>
  </si>
  <si>
    <t>Ochrana svahu</t>
  </si>
  <si>
    <t>389240109</t>
  </si>
  <si>
    <t>Poznámka k položce:_x000d_
Projektantem navrhované řešení uvádí technická zpráva (odstavec B.2.2.4 - I.5. a výkresové přílohy, zhotovitel však může zvolit i jiný způsob, který si však musí dopracovat a případně i projednat._x000d_
ochrana svahu - 72 m2</t>
  </si>
  <si>
    <t>AGR 04.9.1</t>
  </si>
  <si>
    <t>Odvoz všech materiálů (ŽB, podsyp, geotextilie), likvidace nebo příprava pro další použití</t>
  </si>
  <si>
    <t>851007223</t>
  </si>
  <si>
    <t>VON - Vedlejší a ostatní náklady</t>
  </si>
  <si>
    <t>VRN - Vedlejší rozpočtové náklady</t>
  </si>
  <si>
    <t xml:space="preserve">    VRN3 - Zařízení staveniště</t>
  </si>
  <si>
    <t xml:space="preserve">    VRN1 - Průzkumné, geodetické a projektové práce</t>
  </si>
  <si>
    <t>VRN</t>
  </si>
  <si>
    <t>Vedlejší rozpočtové náklady</t>
  </si>
  <si>
    <t>VRN3</t>
  </si>
  <si>
    <t>Zařízení staveniště</t>
  </si>
  <si>
    <t>01-1</t>
  </si>
  <si>
    <t>1024</t>
  </si>
  <si>
    <t>-1886255009</t>
  </si>
  <si>
    <t>zařízení staveniště, vybavení staveniště - provozní zařízení staveniště</t>
  </si>
  <si>
    <t>Poznámka k položce:_x000d_
Zajištění kompletního zařízení staveniště a jeho připojení na sítě_x000d_
- zajištění místnosti pro TDI v ZS vč. jejího vybavení_x000d_
- zajištění ohlášení všech staveb zařízení staveniště dle zákona č. 283/2021_x000d_
Sb._x000d_
- zajištění prostoru ZS proti vstupu nepovolaných osob (např. oplocení), jeho_x000d_
napojení na inž. sítě_x000d_
- zajištění následné likvidace všech objektů ZS včetně připojení na sítě_x000d_
- zajištění zřízení a odstranění dočasných komunikací, sjezdů a nájezdů_x000d_
nezbytných pro realizaci stavby, včetně případné ochrany křížených sítí_x000d_
- zajištění podmínek pro použití přístupových komunikací dotčených stavbou s_x000d_
příslušnými vlastníky či správci a zajištění jejich splnění_x000d_
- zřízení čisticích zón před výjezdem z obvodu staveniště_x000d_
- provedení takových opatření, aby plochy obvodu staveniště nebyly znečištěny_x000d_
ropnými látkami a jinými podobnými produkty_x000d_
- provedení takových opatření, aby nebyly překročeny limity prašnosti a_x000d_
hlučnosti dané obecně závaznou vyhláškou_x000d_
- zajištění ochrany veškeré zeleně v prostoru staveniště a v jeho bezprostřední_x000d_
blízkosti proti poškození během realizace stavby (mýcení náletů v prostoru zařízení staveniště v nezbytném rozsahu)</t>
  </si>
  <si>
    <t>01-2</t>
  </si>
  <si>
    <t>Zajištění šetření o podzemních sítích vč. zajištění nových vyjádření v případě, že před realizací pozbyly platnosti</t>
  </si>
  <si>
    <t>692401506</t>
  </si>
  <si>
    <t>01-3</t>
  </si>
  <si>
    <t>Zajištění dopravně inženýrských opatření</t>
  </si>
  <si>
    <t>-920883203</t>
  </si>
  <si>
    <t>01-20</t>
  </si>
  <si>
    <t>Zajištění dokladů o předání dřevní hmoty vzniklé smýcením porostů k dalšímu využití případně zajištění povolení ke kácení</t>
  </si>
  <si>
    <t>1157516187</t>
  </si>
  <si>
    <t>01-5</t>
  </si>
  <si>
    <t xml:space="preserve">Zajištění vytyčení veškerých podzemních zařízení </t>
  </si>
  <si>
    <t>-526592072</t>
  </si>
  <si>
    <t>01-6</t>
  </si>
  <si>
    <t>Zajištění obnovy přístupových ploch a komunikací</t>
  </si>
  <si>
    <t>-2042213529</t>
  </si>
  <si>
    <t>01-7</t>
  </si>
  <si>
    <t>Zajištění písemných souhlasných vyjádření všech dotčených vlastníků a případných uživatelů všech pozemků dotčených stavbou s jejich konečnou úpravou po dokončení prací</t>
  </si>
  <si>
    <t>-796727312</t>
  </si>
  <si>
    <t>01-8</t>
  </si>
  <si>
    <t>Zajištění slovení rybí osádky</t>
  </si>
  <si>
    <t>-1418439232</t>
  </si>
  <si>
    <t>01-9</t>
  </si>
  <si>
    <t>Zajištění Biologického dozoru, včetně případného transferu zastižených živočichů</t>
  </si>
  <si>
    <t>1237417544</t>
  </si>
  <si>
    <t>VRN1</t>
  </si>
  <si>
    <t>Průzkumné, geodetické a projektové práce</t>
  </si>
  <si>
    <t>01-11</t>
  </si>
  <si>
    <t>Provedení pasportizace stávajících nemovitostí (vč. pozemků) a jejich příslušenství, zajištění fotodokumentace stávajícho stavu přístupových komunikací</t>
  </si>
  <si>
    <t>1387120064</t>
  </si>
  <si>
    <t>01-11.1</t>
  </si>
  <si>
    <t>Provedení pasportizace parku, zajištění fotodokumentace stávajícho stavu</t>
  </si>
  <si>
    <t>1049868567</t>
  </si>
  <si>
    <t>01-12</t>
  </si>
  <si>
    <t>Vypracování Plánu opatření pro případ havárie</t>
  </si>
  <si>
    <t>ks</t>
  </si>
  <si>
    <t>996217575</t>
  </si>
  <si>
    <t>Poznámka k položce:_x000d_
Zhotovitelem vypracovaný Plán opatření pro případ úniku závadných látek (např. ropné produkty, cementové výluhy, odpadní vody z těsnících clon,atd.)</t>
  </si>
  <si>
    <t>01-13</t>
  </si>
  <si>
    <t>Zpracování povodňového plánu stavby dle §71 zákona č. 254/2001 Sb. včetně zajištění schválení příslušnými orgány správy a Povodím Labe, státní podnik</t>
  </si>
  <si>
    <t>-586971367</t>
  </si>
  <si>
    <t>01-14</t>
  </si>
  <si>
    <t xml:space="preserve">Zajištění veškerých geodetických prací souvisejících s realizací díla </t>
  </si>
  <si>
    <t>989717755</t>
  </si>
  <si>
    <t>Zajištění veškerých geodetických prací souvisejících s realizací díla</t>
  </si>
  <si>
    <t>Poznámka k položce:_x000d_
- vytyčení stavby,_x000d_
- průběžná měření,_x000d_
- zaměření skutečného stavu po dokončení stavby,_x000d_
- ověření polohy hranic pozemků,_x000d_
- v případě těžení sedimentů, potvrzení splnění parametrů akce_x000d_
- v případě těžení sedimentů, průběžné měření pro potřeby fakturace_x000d_
- v případě těžení sedimentů, zaměření před realizací (ověření množství z PD)</t>
  </si>
  <si>
    <t>01-15</t>
  </si>
  <si>
    <t>Vypracování projektu skutečného provedení díla</t>
  </si>
  <si>
    <t>-1279933706</t>
  </si>
  <si>
    <t>Poznámka k položce:_x000d_
- viz Obchodní podmínky pro zhotovení stavby čl. 12.2</t>
  </si>
  <si>
    <t>01-16</t>
  </si>
  <si>
    <t>Vypracování Plánu BOZP</t>
  </si>
  <si>
    <t>-1309848591</t>
  </si>
  <si>
    <t>Poznámka k položce:_x000d_
Zpracování plánu BOZP nezávislým koordinátorem_x000d_
- Koordinátor BOZP musí jednat nestranně a nezávisle na zhotoviteli, i když je jím finančně_x000d_
hrazen._x000d_
- Musí mít zajištěné podmínky pro výkon své funkce bez vnějšího ovlivňování, aby_x000d_
nedocházelo ke střetu zájmů._x000d_
Plán BOZP a jeho koordinace musí být v souladu se zákonem č. 309/2006 Sb. a_x000d_
souvisejícími právními předpisy._x000d_
Koordinátor BOZP musí splňovat odbornou způsobilost dle platné legislativy, včetně_x000d_
příslušné kvalifikace,_x000d_
Musí být zajištěna transparentnost vztahů mezi koordinátorem, zhotovitelem a investorem._x000d_
Koordinátor BOZP nesmí být smluvně vázán způsobem, který by mohl ovlivnit jeho_x000d_
nestrannost a rozhodovací pravomoci.</t>
  </si>
  <si>
    <t>01-17</t>
  </si>
  <si>
    <t>Zajištění dílenské nebo výrobně technické dokumentace</t>
  </si>
  <si>
    <t>948842163</t>
  </si>
  <si>
    <t>Poznámka k položce:_x000d_
Zhotovitel předloží vlastní technologický návrh a postup kotvení zdiva prahu P1, na základě skutečných podmínek a přesných měření při realizaci stavby. Tato (PD nebo technologický postup) musí být odsouhlasena technickým dozorem stavebníka (TDS).</t>
  </si>
  <si>
    <t>01-18</t>
  </si>
  <si>
    <t>Provádění zkoušek jakosti použitých materiálů nebo hmot, popř. předložení certifikace výrobků</t>
  </si>
  <si>
    <t>-1989169052</t>
  </si>
  <si>
    <t>Poznámka k položce:_x000d_
Zajištění veškerých předepsaných rozborů, atestů, zkoušek a revizí dle příslušných norem a dalších předpisů a nařízení platných v ČR v době provádění a předání díla, kterými bude prokázáno dosažení předepsané kvality a předepsaných technických parametrů dokončeného díla.</t>
  </si>
  <si>
    <t>01-19</t>
  </si>
  <si>
    <t>Inženýrská činnost během realizace stavby</t>
  </si>
  <si>
    <t>1135132869</t>
  </si>
  <si>
    <t>Poznámka k položce:_x000d_
V přípravné fázi (dle potřeby i během stavby) bude komunikováno se zástupci městyse Mladé Buky, ostatní dle potřeby.</t>
  </si>
  <si>
    <t>119251011 - Malá Úpa, Malá Úpa, obnova koryta v ř.km 7,750 - 8,900</t>
  </si>
  <si>
    <t>SO 01 - Odtěžení sedimentu - Dolní přehrážka</t>
  </si>
  <si>
    <t>181951113</t>
  </si>
  <si>
    <t>Úprava pláně v hornině třídy těžitelnosti II skupiny 4 a 5 bez zhutnění strojně</t>
  </si>
  <si>
    <t>CS ÚRS 2025 01</t>
  </si>
  <si>
    <t>-292023831</t>
  </si>
  <si>
    <t>Úprava pláně vyrovnáním výškových rozdílů strojně v hornině třídy těžitelnosti II, skupiny 4 a 5 bez zhutnění</t>
  </si>
  <si>
    <t>https://podminky.urs.cz/item/CS_URS_2025_01/181951113</t>
  </si>
  <si>
    <t>"urovnání dna po odtěžení nánosu - viz. Výkaz výměr" 1520</t>
  </si>
  <si>
    <t>-844925808</t>
  </si>
  <si>
    <t>Poznámka k položce:_x000d_
Zpracovatel PD předpokládá provedení strojního vytěžení nánosů běžnou mechanizací.
Zhotovitel může uvažovat jiný způsob vytěžení nánosů dle svých možností, zvyklostí, technického a technologického vybavení. Zhotovitel při stanovení nabídkové ceny zohlednil veškeré náklady na pomocné konstrukce pro zdárné provedení a průběžnou kontrolu např. jímky, převod vody, pomocné hrázky, rýhy pro odklon proudu, vysakovací laguny apod. Těžba bude prováděna perforovanými lžícemi, které umožňují částečné odvodnění říčního sedimentu. Těžba bude probíhat na mírně nakloněnou kapotu nákladního vozu tak, aby před vlastním transportem byl sediment co nejvíce přirozeně odvodněn. Mezideponie s cílem odvodnění sedimentu je vzhledem k lokalizaci v rámci KRNAP nepřípustná. Vypočteno odečtem povrchů.</t>
  </si>
  <si>
    <t>"viz. Výkaz výměr" 1950</t>
  </si>
  <si>
    <t>-602244591</t>
  </si>
  <si>
    <t>Poznámka k položce:_x000d_
Včetně veškerých případných nákladů spojených s přesunem materiálu např. poplatku za 
uložení na meziskládce.</t>
  </si>
  <si>
    <t>"nános" 1950</t>
  </si>
  <si>
    <t>-510149368</t>
  </si>
  <si>
    <t xml:space="preserve">Poznámka k položce:_x000d_
V PŘÍPADĚ ODKUPU TUTO POLOŽKU NEVYPLŇUJTE!
Při odkupu vyzískaného říčního materiálu uveďtě jednotkovou cenu pouze v položce AGR 01.1.4. Jednotkovou cenu položky AGR 01.1.3 nevyplňujte!
Likvidace v souladu se zákonem č. 541/2020 Sb., o odpadech a jeho prováděcími předpisy.
</t>
  </si>
  <si>
    <t>-1454987678</t>
  </si>
  <si>
    <t>"nános" -1950</t>
  </si>
  <si>
    <t>SO 02 - Odtěžení sedimentu - Horní přehrážka</t>
  </si>
  <si>
    <t>-1470142830</t>
  </si>
  <si>
    <t>"urovnání dna po odtěžení nánosu - viz. Výkaz výměr" 450</t>
  </si>
  <si>
    <t>1202955893</t>
  </si>
  <si>
    <t>Poznámka k položce:_x000d_
Zpracovatel PD předpokládá provedení strojního vytěžení nánosů běžnou mechanizací.
Zhotovitel může uvažovat jiný způsob vytěžení nánosů dle svých možností, zvyklostí, technického a technologického vybavení. Zhotovitel při stanovení nabídkové ceny zohlednil veškeré náklady na pomocné konstrukce pro zdárné provedení a průběžnou kontrolu např. jímky, převod vody, pomocné hrázky, rýhy pro odklon proudu, vysakovací laguny apod. Těžba bude prováděna perforovanými lžícemi, které umožňují částečné odvodnění říčního sedimentu. Těžba bude probíhat na mírně nakloněnou kapotu nákladního vozu tak, aby před vlastním transportem byl sediment co nejvíce přirozeně odvodněn. Mezideponie s cílem odvodnění sedimentu je vzgledem k lokalizaci v rámci KRNAP nepřípustná. Vypočteno odečtem povrchů.</t>
  </si>
  <si>
    <t>"viz. Výkaz výměr" 300</t>
  </si>
  <si>
    <t>1988112544</t>
  </si>
  <si>
    <t>1396384592</t>
  </si>
  <si>
    <t>"nános" 300</t>
  </si>
  <si>
    <t>-1337522480</t>
  </si>
  <si>
    <t>"nános" -300</t>
  </si>
  <si>
    <t>SO 03 - Oprava spádových objektů</t>
  </si>
  <si>
    <t>AGR 03.1.2</t>
  </si>
  <si>
    <t>Očištění výmolů, přemístění a manipulace s vytěženým materiálem vodorovně i svisle (na 
meziskládku, k využití, k likvidaci, ...) včetně případného naložení</t>
  </si>
  <si>
    <t>1643983196</t>
  </si>
  <si>
    <t>"očištění výmolu nad prahem ř. km 8,541 " 0,1</t>
  </si>
  <si>
    <t>"očištění výmolu za dopadištěm a nad prahem ř. km 8,554 " 0,1*2</t>
  </si>
  <si>
    <t>"očištění 2 výmolů za dopadištěm a výmolu v dopadišti prahu ř. km 8,592 " 0,1*3</t>
  </si>
  <si>
    <t>"očištění výmolu za dopadištěm a v dopadišti stupně ř. km 8,832 " 0,1*2</t>
  </si>
  <si>
    <t>"očištění výmolu LB opevnění a v dopadišti prahu ř. km 8,891 " 0,1*2</t>
  </si>
  <si>
    <t>AGR 03.1.1.</t>
  </si>
  <si>
    <t>Převedení vody vč. hrázkování</t>
  </si>
  <si>
    <t>-1291939305</t>
  </si>
  <si>
    <t>-1952834467</t>
  </si>
  <si>
    <t>https://podminky.urs.cz/item/CS_URS_2025_01/114203104</t>
  </si>
  <si>
    <t>"přeskládání okolních kamenů"</t>
  </si>
  <si>
    <t>"oprava výmolu nad prahem ř. km 8,541 - viz. Výkaz výměr " 0,5</t>
  </si>
  <si>
    <t>"oprava výmolu nad prahem ř. km 8,554 - viz. Výkaz výměr " 0,5</t>
  </si>
  <si>
    <t>"oprava výmolu za dopadištěm prahu ř. km 8,554 - viz. Výkaz výměr " 0,5</t>
  </si>
  <si>
    <t>"oprava 2 výmolů za dopadištěm prahu ř. km 8,592 - viz. Výkaz výměr " 2,0*2</t>
  </si>
  <si>
    <t>"oprava výmolu v dopadišti prahu ř. km 8,592 - viz. Výkaz výměr " 1,0</t>
  </si>
  <si>
    <t>"oprava výmolu za dopadištěm a v dopadišti stupně ř. km 8,832" 15,0-(9,0+2,0)</t>
  </si>
  <si>
    <t>"oprava zborceného LB opevnění stupně ř. km 8,891 - viz. Výkaz výměr " 7,0</t>
  </si>
  <si>
    <t>"oprava výmolu v dopadišti prahu ř. km 8,891 - viz. Výkaz výměr " 3,0</t>
  </si>
  <si>
    <t>122451101</t>
  </si>
  <si>
    <t>Odkopávky a prokopávky nezapažené v hornině třídy těžitelnosti II skupiny 5 objem do 20 m3 strojně</t>
  </si>
  <si>
    <t>-1894491172</t>
  </si>
  <si>
    <t>Odkopávky a prokopávky nezapažené strojně v hornině třídy těžitelnosti II skupiny 5 do 20 m3</t>
  </si>
  <si>
    <t>https://podminky.urs.cz/item/CS_URS_2025_01/122451101</t>
  </si>
  <si>
    <t>"těžení kamene v korytě - viz. Výkaz výměr a TZ B.2.4."</t>
  </si>
  <si>
    <t>"oprava výmolu nad prahem ř. km 8,541" 1,0</t>
  </si>
  <si>
    <t>"oprava výmolu nad prahem ř. km 8,554" 1,5</t>
  </si>
  <si>
    <t>"oprava výmolu za dopadištěm prahu ř. km 8,554" 1,5</t>
  </si>
  <si>
    <t>"oprava 2 výmolů za dopadištěm prahu ř. km 8,592" 1,5*2</t>
  </si>
  <si>
    <t>"oprava výmolu v dopadišti prahu ř. km 8,592" 0,5</t>
  </si>
  <si>
    <t>"oprava výmolu za dopadištěm a v dopadišti stupně ř. km 8,832" 9,0</t>
  </si>
  <si>
    <t>"oprava zborceného LB opevnění stupně ř. km 8,891" 1,0</t>
  </si>
  <si>
    <t>"oprava výmolu v dopadišti prahu ř. km 8,891" 2,0</t>
  </si>
  <si>
    <t>1955412643</t>
  </si>
  <si>
    <t>https://podminky.urs.cz/item/CS_URS_2025_01/162251122</t>
  </si>
  <si>
    <t>"přesun kamene těženého v korytě - viz. Výkaz výměr a TZ B.2.4."</t>
  </si>
  <si>
    <t>"oprava výmolu nad prahem ř. km 8,554 " 1,5</t>
  </si>
  <si>
    <t>162351123</t>
  </si>
  <si>
    <t>Vodorovné přemístění přes 50 do 500 m výkopku/sypaniny z hornin třídy těžitelnosti II skupiny 4 a 5</t>
  </si>
  <si>
    <t>444319966</t>
  </si>
  <si>
    <t>Vodorovné přemístění výkopku nebo sypaniny po suchu na obvyklém dopravním prostředku, bez naložení výkopku, avšak se složením bez rozhrnutí z horniny třídy těžitelnosti II skupiny 4 a 5 na vzdálenost přes 50 do 500 m</t>
  </si>
  <si>
    <t>https://podminky.urs.cz/item/CS_URS_2025_01/162351123</t>
  </si>
  <si>
    <t>462511270-R</t>
  </si>
  <si>
    <t>Zához z lomového kamene bez proštěrkování z terénu hmotnost do 200 kg bez dodání kamene</t>
  </si>
  <si>
    <t>138478161</t>
  </si>
  <si>
    <t>Zához z lomového kamene neupraveného záhozového bez proštěrkování z terénu, hmotnosti jednotlivých kamenů do 200 kg bez dodání kamene</t>
  </si>
  <si>
    <t>Poznámka k položce:_x000d_
- zrno 80-200 kg</t>
  </si>
  <si>
    <t>"oprava výmolu nad prahem ř. km 8,541 - viz. Výkaz výměr (přeskládání + doplnění kamene)" 0,5+1,0</t>
  </si>
  <si>
    <t>"oprava výmolu nad prahem ř. km 8,554 - viz. Výkaz výměr (přeskládání + doplnění kamene)" 0,5+1,5</t>
  </si>
  <si>
    <t>"oprava výmolu za dopadištěm prahu ř. km 8,554 - viz. Výkaz výměr (přeskládání + doplnění kamene)" 0,5+1,5</t>
  </si>
  <si>
    <t>"oprava 2 výmolů za dopadištěm prahu ř. km 8,592 - viz. Výkaz výměr (přeskládání + doplnění kamene)" (2,0+1,5)*2</t>
  </si>
  <si>
    <t>462511370</t>
  </si>
  <si>
    <t>Zához z lomového kamene bez proštěrkování z terénu hmotnost přes 200 do 500 kg</t>
  </si>
  <si>
    <t>1576716274</t>
  </si>
  <si>
    <t>Zához z lomového kamene neupraveného záhozového bez proštěrkování z terénu, hmotnosti jednotlivých kamenů přes 200 do 500 kg</t>
  </si>
  <si>
    <t>https://podminky.urs.cz/item/CS_URS_2025_01/462511370</t>
  </si>
  <si>
    <t>Poznámka k položce:_x000d_
ŽULA (nákup kamene)_x000d_
Na území KRNAP není možné využívat drcené kamenivo se zásaditou reakcí např. na bázi vápence nebo bazaltů.</t>
  </si>
  <si>
    <t>"oprava výmolu v dopadišti stupně ř. km 8,832 - viz. Výkaz výměr (doplnění kamene)" 2,0</t>
  </si>
  <si>
    <t>462511370-R</t>
  </si>
  <si>
    <t>Zához z lomového kamene bez proštěrkování z terénu hmotnost přes 200 do 500 kg bez dodání kamene</t>
  </si>
  <si>
    <t>2095350844</t>
  </si>
  <si>
    <t>Zához z lomového kamene neupraveného záhozového bez proštěrkování z terénu, hmotnosti jednotlivých kamenů přes 200 do 500 kg bez dodání kamene</t>
  </si>
  <si>
    <t>"oprava výmolu v dopadišti prahu ř. km 8,592 - viz. Výkaz výměr (přeskládání + doplnění kamene)" 1,0+0,5</t>
  </si>
  <si>
    <t>"oprava výmolu za dopadištěm a v dopadišti stupně ř. km 8,832 - viz. TZ B.2.4. (přeskládání + doplnění kamene)" 4,0+9,0</t>
  </si>
  <si>
    <t>"oprava výmolu v dopadišti prahu ř. km 8,891 - viz. Výkaz výměr (přeskládání + doplnění kamene)" 3,0+2,0</t>
  </si>
  <si>
    <t>463212111-R</t>
  </si>
  <si>
    <t>Rovnanina z lomového kamene upraveného s vyklínováním spár úlomky kamene bez dodání kamene</t>
  </si>
  <si>
    <t>-383410963</t>
  </si>
  <si>
    <t>Rovnanina z lomového kamene upraveného, tříděného jakékoliv tloušťky rovnaniny s vyklínováním spár a dutin úlomky kamene bez dodání kamene</t>
  </si>
  <si>
    <t>"oprava zborceného LB opevnění stupně ř. km 8,891 - viz. Výkaz výměr (přeskládání + doplnění kamene)" 7,0+1,0</t>
  </si>
  <si>
    <t>998332011</t>
  </si>
  <si>
    <t>Přesun hmot pro úpravy vodních toků a kanály</t>
  </si>
  <si>
    <t>1500199077</t>
  </si>
  <si>
    <t>Přesun hmot pro úpravy vodních toků a kanály, hráze rybníků apod. dopravní vzdálenost do 500 m</t>
  </si>
  <si>
    <t>https://podminky.urs.cz/item/CS_URS_2025_01/998332011</t>
  </si>
  <si>
    <t>SO 04 - Ostatní stavební náklady</t>
  </si>
  <si>
    <t>111251202</t>
  </si>
  <si>
    <t>Odstranění křovin a stromů průměru kmene do 100 mm i s kořeny sklonu terénu přes 1:5 z celkové plochy přes 100 do 500 m2 strojně</t>
  </si>
  <si>
    <t>929548919</t>
  </si>
  <si>
    <t>Odstranění křovin a stromů s odstraněním kořenů strojně průměru kmene do 100 mm v rovině nebo ve svahu sklonu terénu přes 1:5, při celkové ploše přes 100 do 500 m2</t>
  </si>
  <si>
    <t>https://podminky.urs.cz/item/CS_URS_2025_01/111251202</t>
  </si>
  <si>
    <t>"viz. Výkaz výměr" 153+84+93</t>
  </si>
  <si>
    <t>112155311-R</t>
  </si>
  <si>
    <t>Štěpkování keřového porostu středně hustého s naložením vč. likvidace v souladu se zákonem</t>
  </si>
  <si>
    <t>-525136616</t>
  </si>
  <si>
    <t>Štěpkování s naložením na dopravní prostředek a odvozem do 20 km keřového porostu středně hustého vč. likvidace v souladu se zákonem</t>
  </si>
  <si>
    <t>Poznámka k položce:_x000d_
Jedná se o kompletní likvidaci naštěpkované hmoty vč. uložení na skládku, skládkovné a přepravu.</t>
  </si>
  <si>
    <t>181951112</t>
  </si>
  <si>
    <t>Úprava pláně v hornině třídy těžitelnosti I skupiny 1 až 3 se zhutněním strojně</t>
  </si>
  <si>
    <t>-1416622891</t>
  </si>
  <si>
    <t>Úprava pláně vyrovnáním výškových rozdílů strojně v hornině třídy těžitelnosti I, skupiny 1 až 3 se zhutněním</t>
  </si>
  <si>
    <t>https://podminky.urs.cz/item/CS_URS_2025_01/181951112</t>
  </si>
  <si>
    <t>"úprava sjezdu - viz. Výkaz výměr" 23</t>
  </si>
  <si>
    <t>"úprava příjezdové komunikace - viz. Výkaz výměr" 303</t>
  </si>
  <si>
    <t>AGR 04.5.4</t>
  </si>
  <si>
    <t>Kompletní zajištění přístupů ke stavbě se situačním řešením a limity popsanými v projektové dokumentaci.</t>
  </si>
  <si>
    <t>652614827</t>
  </si>
  <si>
    <t>Kompletní zajištění přístupů ke stavbě se situačním řešením a limity popsanými v projektové dokumentaci. Zpevnění příjezdové rampy o předpokládané ploše 113 m2. Zpevnění přístupové komunikace o předpokládané ploše 914 m2.</t>
  </si>
  <si>
    <t>Poznámka k položce:_x000d_
Přístup k SO 01 je možný po příjezdové rampě. Přístup ke stavebním objektům SO 01, SO 02 a nejspodnějšímu prahu, jehož oprava spadá pod SO 03 umožňuje komunikace 05.</t>
  </si>
  <si>
    <t xml:space="preserve">    VRN2 - Příprava staveniště</t>
  </si>
  <si>
    <t>VRN2</t>
  </si>
  <si>
    <t>Příprava staveniště</t>
  </si>
  <si>
    <t>Poznámka k položce:_x000d_
Zajištění kompletního zařízení staveniště a jeho připojení na sítě_x000d_
- zajištění místnosti pro TDI v ZS vč. jejího vybavení_x000d_
- zajištění ohlášení všech staveb zařízení staveniště dle zákona č. 283/2021_x000d_
Sb._x000d_
- zajištění prostoru ZS proti vstupu nepovolaných osob (např. oplocení), jeho_x000d_
napojení na inž. sítě_x000d_
- zajištění následné likvidace všech objektů ZS včetně připojení na sítě_x000d_
- zajištění zřízení a odstranění dočasných komunikací, sjezdů a nájezdů_x000d_
nezbytných pro realizaci stavby, včetně případné ochrany křížených sítí_x000d_
- zajištění podmínek pro použití přístupových komunikací dotčených stavbou s_x000d_
příslušnými vlastníky či správci a zajištění jejich splnění_x000d_
- zřízení čisticích zón před výjezdem z obvodu staveniště_x000d_
- provedení takových opatření, aby plochy obvodu staveniště nebyly znečištěny_x000d_
ropnými látkami a jinými podobnými produkty_x000d_
- provedení takových opatření, aby nebyly překročeny limity prašnosti a_x000d_
hlučnosti dané obecně závaznou vyhláškou_x000d_
- zajištění ochrany veškeré zeleně v prostoru staveniště a v jeho bezprostřední_x000d_
blízkosti proti poškození během realizace stavby_x000d_
-Ztížené dopravní a výrobní podmínky (Mechanizační prostředky budou použity dle prostorových možností příjezdové komunikace. Úzká komunikace s omezenou tonáží).</t>
  </si>
  <si>
    <t>01-4</t>
  </si>
  <si>
    <t>Zajištění ochrany sítí v souběhu s přístupovou komunikací pro SO 02</t>
  </si>
  <si>
    <t>1059568402</t>
  </si>
  <si>
    <t>Poznámka k položce:_x000d_
- souběh sdělovacího vedení Cetin a kabelu ČEZ Distribuce v dl. 150 m</t>
  </si>
  <si>
    <t>Poznámka k položce:_x000d_
V rámci vytyčení bude třeba ve 3 místech vytvořit sondy kvůli vertikálnímu podchycení vedení sítí a stanovení potřebných ochranných opatření.</t>
  </si>
  <si>
    <t>Poznámka k položce:_x000d_
Oprava přístupové komunikace a rampy po dokončení stavby v dl. 1100m, š. 3 m - předpoklad oprav 10 % plochy.</t>
  </si>
  <si>
    <t>-1441811370</t>
  </si>
  <si>
    <t>Poznámka k položce:_x000d_
V přípravné fázi i během stavby bude komunikováno se zástupci KRNAP.</t>
  </si>
  <si>
    <t>119251009 - Úpa, H. Maršov, obnova koryta v ř. km 66,300-66,800</t>
  </si>
  <si>
    <t>SO 01 - OPRAVA JEZU TEMNÝ DŮL 2</t>
  </si>
  <si>
    <t>PSV - Práce a dodávky PSV</t>
  </si>
  <si>
    <t xml:space="preserve">    772 - Podlahy z kamene</t>
  </si>
  <si>
    <t>114203103</t>
  </si>
  <si>
    <t>Rozebrání dlažeb z lomového kamene nebo betonových tvárnic do cementové malty</t>
  </si>
  <si>
    <t>814028198</t>
  </si>
  <si>
    <t>Rozebrání dlažeb nebo záhozů s naložením na dopravní prostředek dlažeb z lomového kamene nebo betonových tvárnic do cementové malty se spárami zalitými cementovou maltou</t>
  </si>
  <si>
    <t>https://podminky.urs.cz/item/CS_URS_2025_01/114203103</t>
  </si>
  <si>
    <t>"přelivná plocha - viz. Výkaz výměr + TZ B.2.2.1 + D.2.1 (plocha 24 m2)" 24,0*0,25</t>
  </si>
  <si>
    <t>114203202</t>
  </si>
  <si>
    <t>Očištění lomového kamene nebo betonových tvárnic od malty</t>
  </si>
  <si>
    <t>-445294731</t>
  </si>
  <si>
    <t>Očištění lomového kamene nebo betonových tvárnic získaných při rozebrání dlažeb, záhozů, rovnanin a soustřeďovacích staveb od malty</t>
  </si>
  <si>
    <t>https://podminky.urs.cz/item/CS_URS_2025_01/114203202</t>
  </si>
  <si>
    <t>"přelivná plocha - viz. Výkaz výměr + TZ B.2.2.1 + D.2.1 (použitelný kámen 75% )" 6,0*0,75</t>
  </si>
  <si>
    <t>114203401</t>
  </si>
  <si>
    <t>Srovnání lomového kamene nebo betonových tvárnic s přemístěním do 10 m</t>
  </si>
  <si>
    <t>-1318178557</t>
  </si>
  <si>
    <t>Srovnání lomového kamene nebo betonových tvárnic do měřitelných figur s přemístěním na vzdálenost do 10 m</t>
  </si>
  <si>
    <t>https://podminky.urs.cz/item/CS_URS_2025_01/114203401</t>
  </si>
  <si>
    <t>114253301</t>
  </si>
  <si>
    <t>Třídění lomového kamene nebo betonových tvárnic podle druhu, velikosti nebo tvaru - strojně</t>
  </si>
  <si>
    <t>885158210</t>
  </si>
  <si>
    <t>Třídění lomového kamene nebo betonových tvárnic strojně získaných při rozebrání dlažeb, záhozů, rovnanin a soustřeďovacích staveb podle druhu, velikosti nebo tvaru</t>
  </si>
  <si>
    <t>https://podminky.urs.cz/item/CS_URS_2025_01/114253301</t>
  </si>
  <si>
    <t>122351101</t>
  </si>
  <si>
    <t>Odkopávky a prokopávky nezapažené v hornině třídy těžitelnosti II skupiny 4 objem do 20 m3 strojně</t>
  </si>
  <si>
    <t>1736767573</t>
  </si>
  <si>
    <t>Odkopávky a prokopávky nezapažené strojně v hornině třídy těžitelnosti II skupiny 4 do 20 m3</t>
  </si>
  <si>
    <t>https://podminky.urs.cz/item/CS_URS_2025_01/122351101</t>
  </si>
  <si>
    <t>"odstranění přísypu podél zdi (vývar) - viz. Výkaz výměr (dl. 7,0 m, plocha 1,9 m2)" 7,0*1,9</t>
  </si>
  <si>
    <t>131351100</t>
  </si>
  <si>
    <t>Hloubení jam nezapažených v hornině třídy těžitelnosti II skupiny 4 objem do 20 m3 strojně</t>
  </si>
  <si>
    <t>422244220</t>
  </si>
  <si>
    <t>Hloubení nezapažených jam a zářezů strojně s urovnáním dna do předepsaného profilu a spádu v hornině třídy těžitelnosti II skupiny 4 do 20 m3</t>
  </si>
  <si>
    <t>https://podminky.urs.cz/item/CS_URS_2025_01/131351100</t>
  </si>
  <si>
    <t xml:space="preserve">"výkop podél zdi v podjezí - viz. Výkaz výměr  + D.2.1" 8,6*0,8*1,0</t>
  </si>
  <si>
    <t>"těžba materiálu pro přísyp na lavici v podjezí - viz. Výkaz výměr +D.2.1" 13,3-6,88</t>
  </si>
  <si>
    <t>132311401</t>
  </si>
  <si>
    <t>Hloubená vykopávka pod základy v hornině třídy těžitelnosti I skupiny 4 ručně</t>
  </si>
  <si>
    <t>-1577914205</t>
  </si>
  <si>
    <t>Hloubená vykopávka pod základy ručně s přehozením výkopku na vzdálenost 3 m nebo s naložením na dopravní prostředek v hornině třídy těžitelnosti II skupiny 4</t>
  </si>
  <si>
    <t>https://podminky.urs.cz/item/CS_URS_2025_01/132311401</t>
  </si>
  <si>
    <t xml:space="preserve">"vyčištění paty zdi od nánosů - viz. Výkaz výměr (90 %) + D.2.1" </t>
  </si>
  <si>
    <t>"vývar" 7,0*1,1*1,1*0,9</t>
  </si>
  <si>
    <t>"podjezí" 8,6*1,0*1,0*0,9</t>
  </si>
  <si>
    <t>1030783086</t>
  </si>
  <si>
    <t>https://podminky.urs.cz/item/CS_URS_2025_01/162251121</t>
  </si>
  <si>
    <t>"přesun materiálu na přísyp z výkopu podél zdi" 6,88</t>
  </si>
  <si>
    <t>"přesun materiálu z přísypu zpět na zasypání výkopu podél zdi " 6,88</t>
  </si>
  <si>
    <t>"nánosy z paty zdi" 15,36</t>
  </si>
  <si>
    <t>"přelivná plocha - nepoužitelný kámen" 6,0-4,5</t>
  </si>
  <si>
    <t>"přelivná plocha - použitelný kámen zpět" 4,5</t>
  </si>
  <si>
    <t>891072061</t>
  </si>
  <si>
    <t>"přesun materiálu na přísyp z výkopu na lavici v podjezí" 6,42</t>
  </si>
  <si>
    <t>"přesun materiálu z přísypu zpět na lavici v podjezí" 6,42</t>
  </si>
  <si>
    <t>167151102</t>
  </si>
  <si>
    <t>Nakládání výkopku z hornin třídy těžitelnosti II skupiny 4 a 5 do 100 m3</t>
  </si>
  <si>
    <t>1197683996</t>
  </si>
  <si>
    <t>Nakládání, skládání a překládání neulehlého výkopku nebo sypaniny strojně nakládání, množství do 100 m3, z horniny třídy těžitelnosti II, skupiny 4 a 5</t>
  </si>
  <si>
    <t>https://podminky.urs.cz/item/CS_URS_2025_01/167151102</t>
  </si>
  <si>
    <t>149942343</t>
  </si>
  <si>
    <t>https://podminky.urs.cz/item/CS_URS_2025_01/171151112</t>
  </si>
  <si>
    <t>"přísyp podél zdi (vývar) - viz. Výkaz výměr (dl. 7,0 m, plocha 1,9 m2)" 7,0*1,9</t>
  </si>
  <si>
    <t>"zpětný zásyp výkopu podél zdi (podjezí) materiálem z přísypu - viz. Výkaz výměr" 6,88</t>
  </si>
  <si>
    <t>2034058329</t>
  </si>
  <si>
    <t>https://podminky.urs.cz/item/CS_URS_2025_01/321222311</t>
  </si>
  <si>
    <t>Poznámka k položce:_x000d_
- průměrná tl. zdiva 0,25-0,3 m (= 0,275 m)</t>
  </si>
  <si>
    <t>"přelivná hrana - viz. Výkaz výměr + D.2.1 + D.4" 8,7*0,9*0,275</t>
  </si>
  <si>
    <t>"závěrová část - viz. Výkaz výměr + D.2.1 + D.4" (13,6*0,9+4,0*0,3)*0,275</t>
  </si>
  <si>
    <t>58381077</t>
  </si>
  <si>
    <t>kopák hrubý 30x30x25-60cm</t>
  </si>
  <si>
    <t>1606868772</t>
  </si>
  <si>
    <t>Poznámka k položce:_x000d_
Opracované žulové kvádry pro kvádrové zdivo vodních staveb 50-60x25-30x25-30 cm.</t>
  </si>
  <si>
    <t>"přelivná hrana - viz. Výkaz výměr + D.2.1 + D.4" 8,7*0,9</t>
  </si>
  <si>
    <t>"závěrová část - viz. Výkaz výměr + D.2.1 + D.4" (13,6*0,9+4,0*0,3)</t>
  </si>
  <si>
    <t>21,27*1,1 'Přepočtené koeficientem množství</t>
  </si>
  <si>
    <t>1672050297</t>
  </si>
  <si>
    <t>https://podminky.urs.cz/item/CS_URS_2025_01/321351010</t>
  </si>
  <si>
    <t xml:space="preserve">"dobetonování paty zdi - viz. Výkaz výměr + D.2.1" </t>
  </si>
  <si>
    <t>"vývar" 7,0*1,3</t>
  </si>
  <si>
    <t>"podjezí" 8,6*1,2</t>
  </si>
  <si>
    <t>-133910111</t>
  </si>
  <si>
    <t>https://podminky.urs.cz/item/CS_URS_2025_01/321352010</t>
  </si>
  <si>
    <t>451317123</t>
  </si>
  <si>
    <t>Podklad pod dlažbu z betonu prostého pro prostředí s mrazovými cykly C 30/37 tl přes 150 do 200 mm</t>
  </si>
  <si>
    <t>1603464407</t>
  </si>
  <si>
    <t>Podklad pod dlažbu z betonu prostého pro prostředí s mrazovými cykly tř. C 30/37 tl. přes 150 do 200 mm</t>
  </si>
  <si>
    <t>https://podminky.urs.cz/item/CS_URS_2025_01/451317123</t>
  </si>
  <si>
    <t>"přelivná hrana - viz. Výkaz výměr + TZ B.2.2.1 + D.2.1 (kvádrové zdivo)" 8,7*0,9</t>
  </si>
  <si>
    <t>"přelivná plocha - viz. Výkaz výměr + TZ B.2.2.1 + D.2.1 " 66,0</t>
  </si>
  <si>
    <t>"závěrová část - viz. Výkaz výměr + TZ B.2.2.1 + D.2.1 (kvádrové zdivo, neznámý rozsah poškození +20%)" 13,6*0,9*1,2</t>
  </si>
  <si>
    <t>465513227</t>
  </si>
  <si>
    <t>Dlažba z lomového kamene na cementovou maltu s vyspárováním tl 250 mm pro hráze</t>
  </si>
  <si>
    <t>-1450027295</t>
  </si>
  <si>
    <t>Dlažba z lomového kamene lomařsky upraveného na cementovou maltu, s vyspárováním cementovou maltou, tl. kamene 250 mm</t>
  </si>
  <si>
    <t>https://podminky.urs.cz/item/CS_URS_2025_01/465513227</t>
  </si>
  <si>
    <t>"přelivná plocha - viz. Výkaz výměr + TZ B.2.2.1 (nový kámen)" 48,0</t>
  </si>
  <si>
    <t>465518217</t>
  </si>
  <si>
    <t>Oprava dlažeb z lomového kamene na maltu s vyspárováním do 20 m2 bez dodání kamene tl 250 mm</t>
  </si>
  <si>
    <t>86133776</t>
  </si>
  <si>
    <t>Oprava dlažeb z lomového kamene lomařsky upraveného pro dlažbu o ploše opravovaných míst do 20 m2 jednotlivě bez dodání kamene na cementovou maltu, s vyspárováním cementovou maltou, tl. kamene 250 mm</t>
  </si>
  <si>
    <t>https://podminky.urs.cz/item/CS_URS_2025_01/465518217</t>
  </si>
  <si>
    <t>"přelivná plocha - viz. Výkaz výměr + TZ B.2.2.1 (použitelný rozebraný kámen - 75%)" 24,0*0,75</t>
  </si>
  <si>
    <t>-847151464</t>
  </si>
  <si>
    <t>https://podminky.urs.cz/item/CS_URS_2025_01/628635512</t>
  </si>
  <si>
    <t>Poznámka k položce:_x000d_
MC 25</t>
  </si>
  <si>
    <t xml:space="preserve">"zdivo - viz. Výkaz výměr + TZ B.2.2.1" </t>
  </si>
  <si>
    <t>"vývar (líc+koruna)" 7,0*(3,3+0,75)</t>
  </si>
  <si>
    <t>"podjezí (líc+koruna)" 8,6*(3,0+0,75)</t>
  </si>
  <si>
    <t>936457124</t>
  </si>
  <si>
    <t>Zálivka kotevních šroubů betonem objemu přes 1 do 3 m3</t>
  </si>
  <si>
    <t>-1031894971</t>
  </si>
  <si>
    <t>Zálivka kotevních šroubů, ocelových konstrukcí a dutin betonem se zvýšenými nároky na prostředí objemu jednotlivě přes 1,00 do 3,00 m3</t>
  </si>
  <si>
    <t>https://podminky.urs.cz/item/CS_URS_2025_01/936457124</t>
  </si>
  <si>
    <t>Poznámka k položce:_x000d_
Opravy provádět po úsecích délky max. 2 m!_x000d_
C 30/37 XF3, XA2 S4 (S5)</t>
  </si>
  <si>
    <t>"vývar" 7,0*1,1*1,1</t>
  </si>
  <si>
    <t>"podjezí" 8,6*1,0*1,0</t>
  </si>
  <si>
    <t>938902132</t>
  </si>
  <si>
    <t>Očištění konstrukcí na ostatních plochách od porostu</t>
  </si>
  <si>
    <t>1379331350</t>
  </si>
  <si>
    <t>Dokončovací práce na dosavadních konstrukcích očištění stavebních konstrukcí od porostu, s naložením odstraněného porostu na dopravní prostředek nebo s přemístěním na výšku do 6 m a odklizením na hromady do vzdálenosti 50 m na ostatních plochách</t>
  </si>
  <si>
    <t>https://podminky.urs.cz/item/CS_URS_2025_01/938902132</t>
  </si>
  <si>
    <t>938903113</t>
  </si>
  <si>
    <t>Vysekání spár hl do 70 mm ve zdivu z lomového kamene</t>
  </si>
  <si>
    <t>-604921490</t>
  </si>
  <si>
    <t>Dokončovací práce na dosavadních konstrukcích vysekání spár s očištěním zdiva nebo dlažby, s naložením suti na dopravní prostředek nebo s odklizením na hromady do vzdálenosti 50 m při hloubce spáry do 70 mm ve zdivu z lomového kamene</t>
  </si>
  <si>
    <t>https://podminky.urs.cz/item/CS_URS_2025_01/938903113</t>
  </si>
  <si>
    <t>941111121</t>
  </si>
  <si>
    <t>Montáž lešení řadového trubkového lehkého s podlahami zatížení do 200 kg/m2 š od 0,9 do 1,2 m v do 10 m</t>
  </si>
  <si>
    <t>2086056702</t>
  </si>
  <si>
    <t>Lešení řadové trubkové lehké pracovní s podlahami s provozním zatížením tř. 3 do 200 kg/m2 šířky tř. W09 od 0,9 do 1,2 m, výšky výšky do 10 m montáž</t>
  </si>
  <si>
    <t>https://podminky.urs.cz/item/CS_URS_2025_01/941111121</t>
  </si>
  <si>
    <t xml:space="preserve">"spárování - viz. D.2.1" </t>
  </si>
  <si>
    <t>"vývar " 7,0*4,5</t>
  </si>
  <si>
    <t>"podjezí" 9,6*3,0</t>
  </si>
  <si>
    <t>941111221</t>
  </si>
  <si>
    <t>Příplatek k lešení řadovému trubkovému lehkému s podlahami do 200 kg/m2 š od 0,9 do 1,2 m v 10 m za každý den použití</t>
  </si>
  <si>
    <t>-851260649</t>
  </si>
  <si>
    <t>Lešení řadové trubkové lehké pracovní s podlahami s provozním zatížením tř. 3 do 200 kg/m2 šířky tř. W09 od 0,9 do 1,2 m, výšky výšky do 10 m příplatek k ceně za každý den použití</t>
  </si>
  <si>
    <t>https://podminky.urs.cz/item/CS_URS_2025_01/941111221</t>
  </si>
  <si>
    <t>60*60,3</t>
  </si>
  <si>
    <t>941111821</t>
  </si>
  <si>
    <t>Demontáž lešení řadového trubkového lehkého s podlahami zatížení do 200 kg/m2 š od 0,9 do 1,2 m v do 10 m</t>
  </si>
  <si>
    <t>1758301788</t>
  </si>
  <si>
    <t>Lešení řadové trubkové lehké pracovní s podlahami s provozním zatížením tř. 3 do 200 kg/m2 šířky tř. W09 od 0,9 do 1,2 m, výšky výšky do 10 m demontáž</t>
  </si>
  <si>
    <t>https://podminky.urs.cz/item/CS_URS_2025_01/941111821</t>
  </si>
  <si>
    <t>965042241</t>
  </si>
  <si>
    <t>Bourání podkladů pod dlažby nebo mazanin betonových nebo z litého asfaltu tl přes 100 mm pl přes 4 m2</t>
  </si>
  <si>
    <t>125387347</t>
  </si>
  <si>
    <t>Bourání mazanin betonových nebo z litého asfaltu tl. přes 100 mm, plochy přes 4 m2</t>
  </si>
  <si>
    <t>https://podminky.urs.cz/item/CS_URS_2025_01/965042241</t>
  </si>
  <si>
    <t>"přelivná hrana - viz. Výkaz výměr + TZ B.2.2.1 + D.2.1" 8,7*0,9*0,15</t>
  </si>
  <si>
    <t>"přelivná plocha - viz. Výkaz výměr + TZ B.2.2.1 + D.2.1" 66,0*0,15</t>
  </si>
  <si>
    <t>"závěrová část - viz. Výkaz výměr + TZ B.2.2.1 + D.2.1" 13,6*0,9*0,15</t>
  </si>
  <si>
    <t>975011531</t>
  </si>
  <si>
    <t>Podpěrné dřevení při podezdívání základů tl přes 900 do 1200 mm vyzdívka v do 2 m dl podchycení přes 1 do 3 m</t>
  </si>
  <si>
    <t>-561898682</t>
  </si>
  <si>
    <t>Podpěrné dřevení při podezdívání základového zdiva při výšce vyzdívky do 2 m, při tl. zdiva přes 900 do 1200 mm a délce podchycení přes 1 do 3 m</t>
  </si>
  <si>
    <t>https://podminky.urs.cz/item/CS_URS_2025_01/975011531</t>
  </si>
  <si>
    <t>"stabilizace zdi před opravou" 15,6</t>
  </si>
  <si>
    <t>975018531</t>
  </si>
  <si>
    <t>Příplatek k podpěrnému dřevení při podezdívání základů tl přes 900 do 1200 mm dl podchycení přes 1 do 3 m ZKD 1 m přes 2 m v</t>
  </si>
  <si>
    <t>-1893799161</t>
  </si>
  <si>
    <t>Podpěrné dřevení při podezdívání základového zdiva při výšce vyzdívky do 2 m, při tl. zdiva Příplatek k cenám za každý další 1 m výšky přes 2 m, při tl. zdiva přes 900 do 1200 mm a délce podchycení přes 1 do 3 m</t>
  </si>
  <si>
    <t>https://podminky.urs.cz/item/CS_URS_2025_01/975018531</t>
  </si>
  <si>
    <t>2*7,0+1*8,6</t>
  </si>
  <si>
    <t>985131111</t>
  </si>
  <si>
    <t>Očištění ploch stěn, rubu kleneb a podlah tlakovou vodou</t>
  </si>
  <si>
    <t>-967430886</t>
  </si>
  <si>
    <t>https://podminky.urs.cz/item/CS_URS_2025_01/985131111</t>
  </si>
  <si>
    <t xml:space="preserve">"zdivo - viz. Výkaz výměr + TZ B.2.2.1 (150-200 bar)" </t>
  </si>
  <si>
    <t>"podjezí (líc+koruna) " 8,6*(3,0+0,75)</t>
  </si>
  <si>
    <t>"přelivná hrana - viz. Výkaz výměr + TZ B.2.2.1 (300 bar)" 8,7*0,9</t>
  </si>
  <si>
    <t>"přelivná plocha - viz. Výkaz výměr + TZ B.2.2.1 (300 bar)" 66,0</t>
  </si>
  <si>
    <t>"závěrová část - viz. Výkaz výměr + TZ B.2.2.1 (300bar)" 13,6*(0,9+0,45)</t>
  </si>
  <si>
    <t>30</t>
  </si>
  <si>
    <t>985131311</t>
  </si>
  <si>
    <t>Ruční dočištění ploch stěn, rubu kleneb a podlah ocelových kartáči</t>
  </si>
  <si>
    <t>1894774651</t>
  </si>
  <si>
    <t>Očištění ploch stěn, rubu kleneb a podlah ruční dočištění ocelovými kartáči</t>
  </si>
  <si>
    <t>https://podminky.urs.cz/item/CS_URS_2025_01/985131311</t>
  </si>
  <si>
    <t>31</t>
  </si>
  <si>
    <t>985323112</t>
  </si>
  <si>
    <t>Spojovací (adhezní) můstek reprofilovaného betonu na cementové bázi tl 2 mm</t>
  </si>
  <si>
    <t>1100547446</t>
  </si>
  <si>
    <t>Spojovací (adhezní) můstek reprofilovaného betonu na cementové bázi, tloušťky 2 mm</t>
  </si>
  <si>
    <t>https://podminky.urs.cz/item/CS_URS_2025_01/985323112</t>
  </si>
  <si>
    <t>"přelivná hrana - viz. Výkaz výměr + D.2.1" 8,7*0,9</t>
  </si>
  <si>
    <t>"přelivná plocha - viz. Výkaz výměr + TZ B.2.2.1 " 66,0</t>
  </si>
  <si>
    <t>32</t>
  </si>
  <si>
    <t>126146405</t>
  </si>
  <si>
    <t>https://podminky.urs.cz/item/CS_URS_2025_01/985323212</t>
  </si>
  <si>
    <t>33</t>
  </si>
  <si>
    <t>197289011</t>
  </si>
  <si>
    <t>https://podminky.urs.cz/item/CS_URS_2025_01/985331122</t>
  </si>
  <si>
    <t>Poznámka k položce:_x000d_
dobetonování paty zdi: otvory hl. 0,5 m, kotvy D 32 mm dl. 1,0 m - 20 ks_x000d_
přelivná hrana: otvory hl. 0,25 m, kotvy D 32 mm dl. 0,65 m - 15 ks_x000d_
přelivná plocha: otvory hl. 0,25 m, kotvy D 32 mm dl. 0,65 m - 135 ks_x000d_
Vrchní část kotev bude provedena cca 5 cm pod povrch zdiva, zbytek otvoru bude vyplněn spárovací maltou (přelivná hrana a př. plocha).</t>
  </si>
  <si>
    <t>"kotvy"</t>
  </si>
  <si>
    <t>"dobetonování paty zdi - viz.Výkaz výměr + D.2.1" 20*1,0</t>
  </si>
  <si>
    <t>"přelivná hrana - viz. Výkaz výměr + D.4" 15*0,65</t>
  </si>
  <si>
    <t>"přelivná plocha - viz. Výkaz výměr + D.2.1 + D.4 " 135*0,65</t>
  </si>
  <si>
    <t>34</t>
  </si>
  <si>
    <t>985331222</t>
  </si>
  <si>
    <t>Dodatečné vlepování betonářské výztuže D 32 mm do chemické malty včetně vyvrtání otvoru</t>
  </si>
  <si>
    <t>-1209318930</t>
  </si>
  <si>
    <t>Dodatečné vlepování betonářské výztuže včetně vyvrtání a vyčištění otvoru chemickou maltou průměr výztuže 32 mm</t>
  </si>
  <si>
    <t>https://podminky.urs.cz/item/CS_URS_2025_01/985331222</t>
  </si>
  <si>
    <t>Poznámka k položce:_x000d_
1. horní řada: otvory hl. 0,65 m, kotvy D 32 mm dl. 0,65 m - 16 ks_x000d_
2 řady: otvory hl. 0,95 m, kotvy D 32 mm dl. 0,95 m - 7 ks_x000d_
Vrchní část kotev bude provedena cca 5 cm pod povrch zdiva, zbytek otvoru bude vyplněn spárovací maltou.</t>
  </si>
  <si>
    <t>"závěrová část - viz. Výkaz výměr + D.2.1 + D.4" 23*0,65+7*0,95</t>
  </si>
  <si>
    <t>35</t>
  </si>
  <si>
    <t>1964775004</t>
  </si>
  <si>
    <t>(117,5+21,6)*6,31*0,001</t>
  </si>
  <si>
    <t>36</t>
  </si>
  <si>
    <t>990999999-R</t>
  </si>
  <si>
    <t>567782781</t>
  </si>
  <si>
    <t>Poznámka k položce:_x000d_
Překládání a vykládání materiálu např. mobilním jeřábem z manipulační plochy pod jez - platí pro všechny podobjekty SO 01 (veškerý materiál na opravu jezu).</t>
  </si>
  <si>
    <t>37</t>
  </si>
  <si>
    <t>997013861</t>
  </si>
  <si>
    <t>Poplatek za uložení stavebního odpadu na recyklační skládce (skládkovné) z prostého betonu kód odpadu 17 01 01</t>
  </si>
  <si>
    <t>-1691089257</t>
  </si>
  <si>
    <t>Poplatek za uložení stavebního odpadu na recyklační skládce (skládkovné) z prostého betonu zatříděného do Katalogu odpadů pod kódem 17 01 01</t>
  </si>
  <si>
    <t>https://podminky.urs.cz/item/CS_URS_2025_01/997013861</t>
  </si>
  <si>
    <t>"suť ze spár" 1,030</t>
  </si>
  <si>
    <t>"beton. podklad dlažby" 28,404</t>
  </si>
  <si>
    <t>38</t>
  </si>
  <si>
    <t>997321511</t>
  </si>
  <si>
    <t>Vodorovná doprava suti a vybouraných hmot po suchu do 1 km</t>
  </si>
  <si>
    <t>815609403</t>
  </si>
  <si>
    <t>Vodorovná doprava suti a vybouraných hmot bez naložení, s vyložením a hrubým urovnáním po suchu, na vzdálenost do 1 km</t>
  </si>
  <si>
    <t>https://podminky.urs.cz/item/CS_URS_2025_01/997321511</t>
  </si>
  <si>
    <t>39</t>
  </si>
  <si>
    <t>997321519</t>
  </si>
  <si>
    <t>Příplatek ZKD 1 km vodorovné dopravy suti a vybouraných hmot po suchu</t>
  </si>
  <si>
    <t>1939358677</t>
  </si>
  <si>
    <t>Vodorovná doprava suti a vybouraných hmot bez naložení, s vyložením a hrubým urovnáním po suchu, na vzdálenost Příplatek k cenám za každý další započatý 1 km přes 1 km</t>
  </si>
  <si>
    <t>https://podminky.urs.cz/item/CS_URS_2025_01/997321519</t>
  </si>
  <si>
    <t>19*29,434</t>
  </si>
  <si>
    <t>40</t>
  </si>
  <si>
    <t>997321611</t>
  </si>
  <si>
    <t>Nakládání nebo překládání suti a vybouraných hmot</t>
  </si>
  <si>
    <t>-926208425</t>
  </si>
  <si>
    <t>Vodorovná doprava suti a vybouraných hmot bez naložení, s vyložením a hrubým urovnáním nakládání nebo překládání na dopravní prostředek při vodorovné dopravě suti a vybouraných hmot</t>
  </si>
  <si>
    <t>https://podminky.urs.cz/item/CS_URS_2025_01/997321611</t>
  </si>
  <si>
    <t>41</t>
  </si>
  <si>
    <t>-692500522</t>
  </si>
  <si>
    <t>https://podminky.urs.cz/item/CS_URS_2025_01/998323011</t>
  </si>
  <si>
    <t>PSV</t>
  </si>
  <si>
    <t>Práce a dodávky PSV</t>
  </si>
  <si>
    <t>772</t>
  </si>
  <si>
    <t>Podlahy z kamene</t>
  </si>
  <si>
    <t>42</t>
  </si>
  <si>
    <t>772991511</t>
  </si>
  <si>
    <t>Kamenické opracování pemrlováním povrchu tvrdého kamene</t>
  </si>
  <si>
    <t>-1210857882</t>
  </si>
  <si>
    <t>Dlažby z kamene - ostatní práce kamenické opracování pemrlováním povrchu tvrdého kamene</t>
  </si>
  <si>
    <t>https://podminky.urs.cz/item/CS_URS_2025_01/772991511</t>
  </si>
  <si>
    <t>"přelivná hrana/přelivná plocha - viz. TZ B.2.2.1 + D.4" 8,7*0,25</t>
  </si>
  <si>
    <t>"závěrová část/přelivná plocha - viz. TZ B.2.2.1 + D.4" 13,6*0,25</t>
  </si>
  <si>
    <t>SO 02 - ODSTRANĚNÍ A MANIPULACE S NÁNOSY</t>
  </si>
  <si>
    <t>384599892</t>
  </si>
  <si>
    <t>"přemístění sedimentu pro násypy a zásypy" 1262</t>
  </si>
  <si>
    <t>-1498022069</t>
  </si>
  <si>
    <t>"výmoly ve dně při LB - viz. Výkaz výměr + D.2.2." 1126</t>
  </si>
  <si>
    <t>"přísyp na PB - viz. Výkaz výměr + D.2.2." 136</t>
  </si>
  <si>
    <t>-327064515</t>
  </si>
  <si>
    <t>"viz. Výkaz výměr + D.2.2." 2671</t>
  </si>
  <si>
    <t>2099768571</t>
  </si>
  <si>
    <t>"nános" 2671-1262</t>
  </si>
  <si>
    <t>1144735481</t>
  </si>
  <si>
    <t>-470262559</t>
  </si>
  <si>
    <t>"nános" -(2671-1262)</t>
  </si>
  <si>
    <t>SO 03 - DOČASNÉ OBJEKTY POTŘEBNÉ PRO REALIZACI STAVBY</t>
  </si>
  <si>
    <t xml:space="preserve">    742 - Elektroinstalace - slaboproud</t>
  </si>
  <si>
    <t>-1521879833</t>
  </si>
  <si>
    <t>https://podminky.urs.cz/item/CS_URS_2025_01/113151111</t>
  </si>
  <si>
    <t xml:space="preserve">"viz. Situace D.1.2" </t>
  </si>
  <si>
    <t>"ochrana vedení Cetin na sjezdu" 3,0*3,0</t>
  </si>
  <si>
    <t>-1580595979</t>
  </si>
  <si>
    <t>512</t>
  </si>
  <si>
    <t>1204750097</t>
  </si>
  <si>
    <t>1416382175</t>
  </si>
  <si>
    <t>https://podminky.urs.cz/item/CS_URS_2025_01/564211012</t>
  </si>
  <si>
    <t>"ochrana vedení Cetin na sjezdu - viz. Situace D.1.2 (vč. nájezdů na panel)" 3,0*3,0+3,0*1,0*2</t>
  </si>
  <si>
    <t>1735028450</t>
  </si>
  <si>
    <t>https://podminky.urs.cz/item/CS_URS_2025_01/584121108</t>
  </si>
  <si>
    <t>"ochrana vedení Cetin na sjezdu - viz. Situace D.1.2" 3,0*3,0</t>
  </si>
  <si>
    <t>-1045615989</t>
  </si>
  <si>
    <t>Poznámka k položce:_x000d_
obratovost 5x</t>
  </si>
  <si>
    <t>"ochrana vedení Cetin na sjezdu" 3</t>
  </si>
  <si>
    <t>AGR 03.5.1</t>
  </si>
  <si>
    <t>Kompletní zajištění přístupů ke stavbě včetně manipulačních ploch pro vnitrostaveništní dopravu a překládání materiálu (pod jez), se situačním řešením a limity popsanými v projektové dokumentaci.</t>
  </si>
  <si>
    <t>1852381024</t>
  </si>
  <si>
    <t>Kompletní zajištění přístupů ke stavbě včetně manipulačních ploch pro vnitrostaveništní dopravu a překládání materiálu (pod jez), se situačním řešením a limity popsanými v projektové dokumentaci. Zpevnění pro mechanizaci v korytě v délce cca 123 m a šířce 3 m, manipulační plocha nad jezem cca 72 m2. Přístup do toku stáv. sjezdem ze silnice II/296 v délce cca 33 m, s případným zpevněním a následnou opravou do původního stavu.</t>
  </si>
  <si>
    <t>Poznámka k položce:_x000d_
Projektantem navrhované řešení uvádí technická zpráva (odstavec B.2.2.3.II a výkresové přílohy, zhotovitel však může zvolit i jiný způsob, který si však musí dopracovat a případně i projednat. Hlavním limitem je podjezdná výška mostu 3,8 m.</t>
  </si>
  <si>
    <t>-805160174</t>
  </si>
  <si>
    <t>https://podminky.urs.cz/item/CS_URS_2025_01/998226011</t>
  </si>
  <si>
    <t>742</t>
  </si>
  <si>
    <t>Elektroinstalace - slaboproud</t>
  </si>
  <si>
    <t>742119991-R</t>
  </si>
  <si>
    <t>Ochrana vedení k soukromým nemovitostem na PB (dočasné zvýšení)</t>
  </si>
  <si>
    <t>1982384071</t>
  </si>
  <si>
    <t>Poznámka k položce:_x000d_
Oprava stávajícího sjezdu do koryta po dokončení stavby (štěrkem z koryta) včetně obrubníků (napojení na silnici).</t>
  </si>
  <si>
    <t>Poznámka k položce:_x000d_
Zhotovitel předloží vlastní technologický návrh a postup kotvení kvádrového zdiva závěrové části jezu, na základě skutečných podmínek a přesných měření při realizaci stavby. Tato musí být odsouhlasena technickým dozorem stavebníka (TDS).</t>
  </si>
  <si>
    <t>Poznámka k položce:_x000d_
V přípravné fázi i během stavby bude komunikováno se zástupci KRNAP a VaK.</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</si>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</sst>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sz val="7"/>
      <color rgb="FF979797"/>
      <name val="Arial CE"/>
    </font>
    <font>
      <i/>
      <u/>
      <sz val="7"/>
      <color rgb="FF979797"/>
      <name val="Calibri"/>
      <scheme val="minor"/>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2" fillId="0" borderId="0" applyNumberFormat="0" applyFill="0" applyBorder="0" applyAlignment="0" applyProtection="0"/>
  </cellStyleXfs>
  <cellXfs count="36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19" fillId="0" borderId="0" xfId="0" applyFont="1" applyAlignment="1" applyProtection="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37" fillId="0" borderId="0" xfId="0" applyFont="1" applyAlignment="1" applyProtection="1">
      <alignment horizontal="left" vertical="center"/>
    </xf>
    <xf numFmtId="0" fontId="38" fillId="0" borderId="0" xfId="1" applyFont="1" applyAlignment="1" applyProtection="1">
      <alignment vertical="center" wrapText="1"/>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5"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6"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7"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9" fillId="0" borderId="1" xfId="0" applyFont="1" applyBorder="1" applyAlignment="1">
      <alignment horizontal="left" vertical="center"/>
    </xf>
    <xf numFmtId="0" fontId="44" fillId="0" borderId="1" xfId="0" applyFont="1" applyBorder="1" applyAlignment="1">
      <alignment horizontal="center" vertical="center"/>
    </xf>
    <xf numFmtId="0" fontId="44" fillId="0" borderId="0" xfId="0" applyFont="1" applyAlignment="1">
      <alignment horizontal="left" vertical="center"/>
    </xf>
    <xf numFmtId="0" fontId="45"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6"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1"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1"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center" vertical="center"/>
    </xf>
    <xf numFmtId="0" fontId="47" fillId="0" borderId="0" xfId="0" applyFont="1" applyAlignment="1">
      <alignment vertical="center"/>
    </xf>
    <xf numFmtId="0" fontId="43" fillId="0" borderId="1" xfId="0" applyFont="1" applyBorder="1" applyAlignment="1">
      <alignment vertical="center"/>
    </xf>
    <xf numFmtId="0" fontId="47" fillId="0" borderId="29" xfId="0" applyFont="1" applyBorder="1" applyAlignment="1">
      <alignment vertical="center"/>
    </xf>
    <xf numFmtId="0" fontId="43" fillId="0" borderId="29" xfId="0" applyFont="1" applyBorder="1" applyAlignment="1">
      <alignment vertical="center"/>
    </xf>
    <xf numFmtId="0" fontId="44" fillId="0" borderId="1" xfId="0" applyFont="1" applyBorder="1" applyAlignment="1">
      <alignment vertical="top"/>
    </xf>
    <xf numFmtId="49" fontId="44" fillId="0" borderId="1" xfId="0" applyNumberFormat="1" applyFont="1" applyBorder="1" applyAlignment="1">
      <alignment horizontal="left" vertical="center"/>
    </xf>
    <xf numFmtId="0" fontId="50" fillId="0" borderId="27" xfId="0" applyFont="1" applyBorder="1" applyAlignment="1" applyProtection="1">
      <alignment horizontal="left" vertical="center"/>
    </xf>
    <xf numFmtId="0" fontId="51" fillId="0" borderId="1" xfId="0" applyFont="1" applyBorder="1" applyAlignment="1" applyProtection="1">
      <alignment vertical="top"/>
    </xf>
    <xf numFmtId="0" fontId="51" fillId="0" borderId="1" xfId="0" applyFont="1" applyBorder="1" applyAlignment="1" applyProtection="1">
      <alignment horizontal="left" vertical="center"/>
    </xf>
    <xf numFmtId="0" fontId="51" fillId="0" borderId="1" xfId="0" applyFont="1" applyBorder="1" applyAlignment="1" applyProtection="1">
      <alignment horizontal="center" vertical="center"/>
    </xf>
    <xf numFmtId="49" fontId="51" fillId="0" borderId="1" xfId="0" applyNumberFormat="1" applyFont="1" applyBorder="1" applyAlignment="1" applyProtection="1">
      <alignment horizontal="left" vertical="center"/>
    </xf>
    <xf numFmtId="0" fontId="50" fillId="0" borderId="28" xfId="0" applyFont="1" applyBorder="1" applyAlignment="1" applyProtection="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7"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styles" Target="styles.xml" /><Relationship Id="rId18" Type="http://schemas.openxmlformats.org/officeDocument/2006/relationships/theme" Target="theme/theme1.xml" /><Relationship Id="rId19" Type="http://schemas.openxmlformats.org/officeDocument/2006/relationships/calcChain" Target="calcChain.xml" /><Relationship Id="rId2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hyperlink" Target="https://podminky.urs.cz/item/CS_URS_2025_01/111251202" TargetMode="External" /><Relationship Id="rId2" Type="http://schemas.openxmlformats.org/officeDocument/2006/relationships/hyperlink" Target="https://podminky.urs.cz/item/CS_URS_2025_01/181951112" TargetMode="External" /><Relationship Id="rId3"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hyperlink" Target="https://podminky.urs.cz/item/CS_URS_2025_01/114203103" TargetMode="External" /><Relationship Id="rId2" Type="http://schemas.openxmlformats.org/officeDocument/2006/relationships/hyperlink" Target="https://podminky.urs.cz/item/CS_URS_2025_01/114203202" TargetMode="External" /><Relationship Id="rId3" Type="http://schemas.openxmlformats.org/officeDocument/2006/relationships/hyperlink" Target="https://podminky.urs.cz/item/CS_URS_2025_01/114203401" TargetMode="External" /><Relationship Id="rId4" Type="http://schemas.openxmlformats.org/officeDocument/2006/relationships/hyperlink" Target="https://podminky.urs.cz/item/CS_URS_2025_01/114253301" TargetMode="External" /><Relationship Id="rId5" Type="http://schemas.openxmlformats.org/officeDocument/2006/relationships/hyperlink" Target="https://podminky.urs.cz/item/CS_URS_2025_01/122351101" TargetMode="External" /><Relationship Id="rId6" Type="http://schemas.openxmlformats.org/officeDocument/2006/relationships/hyperlink" Target="https://podminky.urs.cz/item/CS_URS_2025_01/131351100" TargetMode="External" /><Relationship Id="rId7" Type="http://schemas.openxmlformats.org/officeDocument/2006/relationships/hyperlink" Target="https://podminky.urs.cz/item/CS_URS_2025_01/132311401" TargetMode="External" /><Relationship Id="rId8" Type="http://schemas.openxmlformats.org/officeDocument/2006/relationships/hyperlink" Target="https://podminky.urs.cz/item/CS_URS_2025_01/162251121" TargetMode="External" /><Relationship Id="rId9" Type="http://schemas.openxmlformats.org/officeDocument/2006/relationships/hyperlink" Target="https://podminky.urs.cz/item/CS_URS_2025_01/162251122" TargetMode="External" /><Relationship Id="rId10" Type="http://schemas.openxmlformats.org/officeDocument/2006/relationships/hyperlink" Target="https://podminky.urs.cz/item/CS_URS_2025_01/167151102" TargetMode="External" /><Relationship Id="rId11" Type="http://schemas.openxmlformats.org/officeDocument/2006/relationships/hyperlink" Target="https://podminky.urs.cz/item/CS_URS_2025_01/171151112" TargetMode="External" /><Relationship Id="rId12" Type="http://schemas.openxmlformats.org/officeDocument/2006/relationships/hyperlink" Target="https://podminky.urs.cz/item/CS_URS_2025_01/321222311" TargetMode="External" /><Relationship Id="rId13" Type="http://schemas.openxmlformats.org/officeDocument/2006/relationships/hyperlink" Target="https://podminky.urs.cz/item/CS_URS_2025_01/321351010" TargetMode="External" /><Relationship Id="rId14" Type="http://schemas.openxmlformats.org/officeDocument/2006/relationships/hyperlink" Target="https://podminky.urs.cz/item/CS_URS_2025_01/321352010" TargetMode="External" /><Relationship Id="rId15" Type="http://schemas.openxmlformats.org/officeDocument/2006/relationships/hyperlink" Target="https://podminky.urs.cz/item/CS_URS_2025_01/451317123" TargetMode="External" /><Relationship Id="rId16" Type="http://schemas.openxmlformats.org/officeDocument/2006/relationships/hyperlink" Target="https://podminky.urs.cz/item/CS_URS_2025_01/465513227" TargetMode="External" /><Relationship Id="rId17" Type="http://schemas.openxmlformats.org/officeDocument/2006/relationships/hyperlink" Target="https://podminky.urs.cz/item/CS_URS_2025_01/465518217" TargetMode="External" /><Relationship Id="rId18" Type="http://schemas.openxmlformats.org/officeDocument/2006/relationships/hyperlink" Target="https://podminky.urs.cz/item/CS_URS_2025_01/628635512" TargetMode="External" /><Relationship Id="rId19" Type="http://schemas.openxmlformats.org/officeDocument/2006/relationships/hyperlink" Target="https://podminky.urs.cz/item/CS_URS_2025_01/936457124" TargetMode="External" /><Relationship Id="rId20" Type="http://schemas.openxmlformats.org/officeDocument/2006/relationships/hyperlink" Target="https://podminky.urs.cz/item/CS_URS_2025_01/938902132" TargetMode="External" /><Relationship Id="rId21" Type="http://schemas.openxmlformats.org/officeDocument/2006/relationships/hyperlink" Target="https://podminky.urs.cz/item/CS_URS_2025_01/938903113" TargetMode="External" /><Relationship Id="rId22" Type="http://schemas.openxmlformats.org/officeDocument/2006/relationships/hyperlink" Target="https://podminky.urs.cz/item/CS_URS_2025_01/941111121" TargetMode="External" /><Relationship Id="rId23" Type="http://schemas.openxmlformats.org/officeDocument/2006/relationships/hyperlink" Target="https://podminky.urs.cz/item/CS_URS_2025_01/941111221" TargetMode="External" /><Relationship Id="rId24" Type="http://schemas.openxmlformats.org/officeDocument/2006/relationships/hyperlink" Target="https://podminky.urs.cz/item/CS_URS_2025_01/941111821" TargetMode="External" /><Relationship Id="rId25" Type="http://schemas.openxmlformats.org/officeDocument/2006/relationships/hyperlink" Target="https://podminky.urs.cz/item/CS_URS_2025_01/965042241" TargetMode="External" /><Relationship Id="rId26" Type="http://schemas.openxmlformats.org/officeDocument/2006/relationships/hyperlink" Target="https://podminky.urs.cz/item/CS_URS_2025_01/975011531" TargetMode="External" /><Relationship Id="rId27" Type="http://schemas.openxmlformats.org/officeDocument/2006/relationships/hyperlink" Target="https://podminky.urs.cz/item/CS_URS_2025_01/975018531" TargetMode="External" /><Relationship Id="rId28" Type="http://schemas.openxmlformats.org/officeDocument/2006/relationships/hyperlink" Target="https://podminky.urs.cz/item/CS_URS_2025_01/985131111" TargetMode="External" /><Relationship Id="rId29" Type="http://schemas.openxmlformats.org/officeDocument/2006/relationships/hyperlink" Target="https://podminky.urs.cz/item/CS_URS_2025_01/985131311" TargetMode="External" /><Relationship Id="rId30" Type="http://schemas.openxmlformats.org/officeDocument/2006/relationships/hyperlink" Target="https://podminky.urs.cz/item/CS_URS_2025_01/985323112" TargetMode="External" /><Relationship Id="rId31" Type="http://schemas.openxmlformats.org/officeDocument/2006/relationships/hyperlink" Target="https://podminky.urs.cz/item/CS_URS_2025_01/985323212" TargetMode="External" /><Relationship Id="rId32" Type="http://schemas.openxmlformats.org/officeDocument/2006/relationships/hyperlink" Target="https://podminky.urs.cz/item/CS_URS_2025_01/985331122" TargetMode="External" /><Relationship Id="rId33" Type="http://schemas.openxmlformats.org/officeDocument/2006/relationships/hyperlink" Target="https://podminky.urs.cz/item/CS_URS_2025_01/985331222" TargetMode="External" /><Relationship Id="rId34" Type="http://schemas.openxmlformats.org/officeDocument/2006/relationships/hyperlink" Target="https://podminky.urs.cz/item/CS_URS_2025_01/997013861" TargetMode="External" /><Relationship Id="rId35" Type="http://schemas.openxmlformats.org/officeDocument/2006/relationships/hyperlink" Target="https://podminky.urs.cz/item/CS_URS_2025_01/997321511" TargetMode="External" /><Relationship Id="rId36" Type="http://schemas.openxmlformats.org/officeDocument/2006/relationships/hyperlink" Target="https://podminky.urs.cz/item/CS_URS_2025_01/997321519" TargetMode="External" /><Relationship Id="rId37" Type="http://schemas.openxmlformats.org/officeDocument/2006/relationships/hyperlink" Target="https://podminky.urs.cz/item/CS_URS_2025_01/997321611" TargetMode="External" /><Relationship Id="rId38" Type="http://schemas.openxmlformats.org/officeDocument/2006/relationships/hyperlink" Target="https://podminky.urs.cz/item/CS_URS_2025_01/998323011" TargetMode="External" /><Relationship Id="rId39" Type="http://schemas.openxmlformats.org/officeDocument/2006/relationships/hyperlink" Target="https://podminky.urs.cz/item/CS_URS_2025_01/772991511" TargetMode="External" /><Relationship Id="rId40"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hyperlink" Target="https://podminky.urs.cz/item/CS_URS_2025_01/162351123" TargetMode="External" /><Relationship Id="rId2" Type="http://schemas.openxmlformats.org/officeDocument/2006/relationships/hyperlink" Target="https://podminky.urs.cz/item/CS_URS_2025_01/171151112" TargetMode="External" /><Relationship Id="rId3"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hyperlink" Target="https://podminky.urs.cz/item/CS_URS_2025_01/113151111" TargetMode="External" /><Relationship Id="rId2" Type="http://schemas.openxmlformats.org/officeDocument/2006/relationships/hyperlink" Target="https://podminky.urs.cz/item/CS_URS_2025_01/564211012" TargetMode="External" /><Relationship Id="rId3" Type="http://schemas.openxmlformats.org/officeDocument/2006/relationships/hyperlink" Target="https://podminky.urs.cz/item/CS_URS_2025_01/584121108" TargetMode="External" /><Relationship Id="rId4" Type="http://schemas.openxmlformats.org/officeDocument/2006/relationships/hyperlink" Target="https://podminky.urs.cz/item/CS_URS_2025_01/998226011" TargetMode="External" /><Relationship Id="rId5"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5_02/114203104" TargetMode="External" /><Relationship Id="rId2" Type="http://schemas.openxmlformats.org/officeDocument/2006/relationships/hyperlink" Target="https://podminky.urs.cz/item/CS_URS_2025_02/122451102" TargetMode="External" /><Relationship Id="rId3" Type="http://schemas.openxmlformats.org/officeDocument/2006/relationships/hyperlink" Target="https://podminky.urs.cz/item/CS_URS_2025_02/131351104" TargetMode="External" /><Relationship Id="rId4" Type="http://schemas.openxmlformats.org/officeDocument/2006/relationships/hyperlink" Target="https://podminky.urs.cz/item/CS_URS_2025_02/162251121" TargetMode="External" /><Relationship Id="rId5" Type="http://schemas.openxmlformats.org/officeDocument/2006/relationships/hyperlink" Target="https://podminky.urs.cz/item/CS_URS_2025_02/162251122" TargetMode="External" /><Relationship Id="rId6" Type="http://schemas.openxmlformats.org/officeDocument/2006/relationships/hyperlink" Target="https://podminky.urs.cz/item/CS_URS_2025_02/171151112" TargetMode="External" /><Relationship Id="rId7" Type="http://schemas.openxmlformats.org/officeDocument/2006/relationships/hyperlink" Target="https://podminky.urs.cz/item/CS_URS_2025_02/321222311" TargetMode="External" /><Relationship Id="rId8" Type="http://schemas.openxmlformats.org/officeDocument/2006/relationships/hyperlink" Target="https://podminky.urs.cz/item/CS_URS_2025_02/321312113" TargetMode="External" /><Relationship Id="rId9" Type="http://schemas.openxmlformats.org/officeDocument/2006/relationships/hyperlink" Target="https://podminky.urs.cz/item/CS_URS_2025_02/321351010" TargetMode="External" /><Relationship Id="rId10" Type="http://schemas.openxmlformats.org/officeDocument/2006/relationships/hyperlink" Target="https://podminky.urs.cz/item/CS_URS_2025_02/321352010" TargetMode="External" /><Relationship Id="rId11" Type="http://schemas.openxmlformats.org/officeDocument/2006/relationships/hyperlink" Target="https://podminky.urs.cz/item/CS_URS_2025_02/463211158" TargetMode="External" /><Relationship Id="rId12" Type="http://schemas.openxmlformats.org/officeDocument/2006/relationships/hyperlink" Target="https://podminky.urs.cz/item/CS_URS_2025_02/628635512" TargetMode="External" /><Relationship Id="rId13" Type="http://schemas.openxmlformats.org/officeDocument/2006/relationships/hyperlink" Target="https://podminky.urs.cz/item/CS_URS_2025_02/938903114" TargetMode="External" /><Relationship Id="rId14" Type="http://schemas.openxmlformats.org/officeDocument/2006/relationships/hyperlink" Target="https://podminky.urs.cz/item/CS_URS_2025_02/953334212" TargetMode="External" /><Relationship Id="rId15" Type="http://schemas.openxmlformats.org/officeDocument/2006/relationships/hyperlink" Target="https://podminky.urs.cz/item/CS_URS_2025_02/985112131" TargetMode="External" /><Relationship Id="rId16" Type="http://schemas.openxmlformats.org/officeDocument/2006/relationships/hyperlink" Target="https://podminky.urs.cz/item/CS_URS_2025_02/985121121" TargetMode="External" /><Relationship Id="rId17" Type="http://schemas.openxmlformats.org/officeDocument/2006/relationships/hyperlink" Target="https://podminky.urs.cz/item/CS_URS_2025_02/985323212" TargetMode="External" /><Relationship Id="rId18" Type="http://schemas.openxmlformats.org/officeDocument/2006/relationships/hyperlink" Target="https://podminky.urs.cz/item/CS_URS_2025_02/985331111" TargetMode="External" /><Relationship Id="rId19" Type="http://schemas.openxmlformats.org/officeDocument/2006/relationships/hyperlink" Target="https://podminky.urs.cz/item/CS_URS_2025_02/985331122" TargetMode="External" /><Relationship Id="rId20" Type="http://schemas.openxmlformats.org/officeDocument/2006/relationships/hyperlink" Target="https://podminky.urs.cz/item/CS_URS_2025_02/985331912" TargetMode="External" /><Relationship Id="rId21" Type="http://schemas.openxmlformats.org/officeDocument/2006/relationships/hyperlink" Target="https://podminky.urs.cz/item/CS_URS_2025_02/998323011" TargetMode="External" /><Relationship Id="rId22"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5_02/113107151" TargetMode="External" /><Relationship Id="rId2" Type="http://schemas.openxmlformats.org/officeDocument/2006/relationships/hyperlink" Target="https://podminky.urs.cz/item/CS_URS_2025_02/113151111" TargetMode="External" /><Relationship Id="rId3" Type="http://schemas.openxmlformats.org/officeDocument/2006/relationships/hyperlink" Target="https://podminky.urs.cz/item/CS_URS_2025_02/338171113" TargetMode="External" /><Relationship Id="rId4" Type="http://schemas.openxmlformats.org/officeDocument/2006/relationships/hyperlink" Target="https://podminky.urs.cz/item/CS_URS_2025_02/348181113" TargetMode="External" /><Relationship Id="rId5" Type="http://schemas.openxmlformats.org/officeDocument/2006/relationships/hyperlink" Target="https://podminky.urs.cz/item/CS_URS_2025_02/564211012" TargetMode="External" /><Relationship Id="rId6" Type="http://schemas.openxmlformats.org/officeDocument/2006/relationships/hyperlink" Target="https://podminky.urs.cz/item/CS_URS_2025_02/584121108" TargetMode="External" /><Relationship Id="rId7" Type="http://schemas.openxmlformats.org/officeDocument/2006/relationships/hyperlink" Target="https://podminky.urs.cz/item/CS_URS_2025_02/966003818" TargetMode="External" /><Relationship Id="rId8" Type="http://schemas.openxmlformats.org/officeDocument/2006/relationships/hyperlink" Target="https://podminky.urs.cz/item/CS_URS_2025_02/998226011" TargetMode="External" /><Relationship Id="rId9"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5_02/111251101" TargetMode="External" /><Relationship Id="rId2" Type="http://schemas.openxmlformats.org/officeDocument/2006/relationships/hyperlink" Target="https://podminky.urs.cz/item/CS_URS_2025_02/112101101" TargetMode="External" /><Relationship Id="rId3" Type="http://schemas.openxmlformats.org/officeDocument/2006/relationships/hyperlink" Target="https://podminky.urs.cz/item/CS_URS_2025_02/112101102" TargetMode="External" /><Relationship Id="rId4" Type="http://schemas.openxmlformats.org/officeDocument/2006/relationships/hyperlink" Target="https://podminky.urs.cz/item/CS_URS_2025_02/112251101" TargetMode="External" /><Relationship Id="rId5" Type="http://schemas.openxmlformats.org/officeDocument/2006/relationships/hyperlink" Target="https://podminky.urs.cz/item/CS_URS_2025_02/112251102" TargetMode="External" /><Relationship Id="rId6" Type="http://schemas.openxmlformats.org/officeDocument/2006/relationships/hyperlink" Target="https://podminky.urs.cz/item/CS_URS_2025_02/174251201" TargetMode="External" /><Relationship Id="rId7" Type="http://schemas.openxmlformats.org/officeDocument/2006/relationships/hyperlink" Target="https://podminky.urs.cz/item/CS_URS_2025_02/174251202" TargetMode="External" /><Relationship Id="rId8" Type="http://schemas.openxmlformats.org/officeDocument/2006/relationships/hyperlink" Target="https://podminky.urs.cz/item/CS_URS_2025_02/181951114" TargetMode="External" /><Relationship Id="rId9"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5_01/181951113" TargetMode="External" /><Relationship Id="rId2"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hyperlink" Target="https://podminky.urs.cz/item/CS_URS_2025_01/181951113" TargetMode="External" /><Relationship Id="rId2"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hyperlink" Target="https://podminky.urs.cz/item/CS_URS_2025_01/114203104" TargetMode="External" /><Relationship Id="rId2" Type="http://schemas.openxmlformats.org/officeDocument/2006/relationships/hyperlink" Target="https://podminky.urs.cz/item/CS_URS_2025_01/122451101" TargetMode="External" /><Relationship Id="rId3" Type="http://schemas.openxmlformats.org/officeDocument/2006/relationships/hyperlink" Target="https://podminky.urs.cz/item/CS_URS_2025_01/162251122" TargetMode="External" /><Relationship Id="rId4" Type="http://schemas.openxmlformats.org/officeDocument/2006/relationships/hyperlink" Target="https://podminky.urs.cz/item/CS_URS_2025_01/162351123" TargetMode="External" /><Relationship Id="rId5" Type="http://schemas.openxmlformats.org/officeDocument/2006/relationships/hyperlink" Target="https://podminky.urs.cz/item/CS_URS_2025_01/462511370" TargetMode="External" /><Relationship Id="rId6" Type="http://schemas.openxmlformats.org/officeDocument/2006/relationships/hyperlink" Target="https://podminky.urs.cz/item/CS_URS_2025_01/998332011" TargetMode="External" /><Relationship Id="rId7"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30</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32</v>
      </c>
      <c r="AO13" s="23"/>
      <c r="AP13" s="23"/>
      <c r="AQ13" s="23"/>
      <c r="AR13" s="21"/>
      <c r="BE13" s="32"/>
      <c r="BS13" s="18" t="s">
        <v>6</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32</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19</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22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19</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38</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hidden="1"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hidden="1" s="3" customFormat="1" ht="14.4" customHeight="1">
      <c r="A30" s="3"/>
      <c r="B30" s="47"/>
      <c r="C30" s="48"/>
      <c r="D30" s="48"/>
      <c r="E30" s="48"/>
      <c r="F30" s="33" t="s">
        <v>45</v>
      </c>
      <c r="G30" s="48"/>
      <c r="H30" s="48"/>
      <c r="I30" s="48"/>
      <c r="J30" s="48"/>
      <c r="K30" s="48"/>
      <c r="L30" s="49">
        <v>0.12</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s="3" customFormat="1" ht="14.4" customHeight="1">
      <c r="A31" s="3"/>
      <c r="B31" s="47"/>
      <c r="C31" s="48"/>
      <c r="D31" s="53" t="s">
        <v>43</v>
      </c>
      <c r="E31" s="48"/>
      <c r="F31" s="33" t="s">
        <v>46</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s="3" customFormat="1" ht="14.4" customHeight="1">
      <c r="A32" s="3"/>
      <c r="B32" s="47"/>
      <c r="C32" s="48"/>
      <c r="D32" s="48"/>
      <c r="E32" s="48"/>
      <c r="F32" s="33" t="s">
        <v>47</v>
      </c>
      <c r="G32" s="48"/>
      <c r="H32" s="48"/>
      <c r="I32" s="48"/>
      <c r="J32" s="48"/>
      <c r="K32" s="48"/>
      <c r="L32" s="49">
        <v>0.12</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4"/>
      <c r="D35" s="55" t="s">
        <v>49</v>
      </c>
      <c r="E35" s="56"/>
      <c r="F35" s="56"/>
      <c r="G35" s="56"/>
      <c r="H35" s="56"/>
      <c r="I35" s="56"/>
      <c r="J35" s="56"/>
      <c r="K35" s="56"/>
      <c r="L35" s="56"/>
      <c r="M35" s="56"/>
      <c r="N35" s="56"/>
      <c r="O35" s="56"/>
      <c r="P35" s="56"/>
      <c r="Q35" s="56"/>
      <c r="R35" s="56"/>
      <c r="S35" s="56"/>
      <c r="T35" s="57" t="s">
        <v>50</v>
      </c>
      <c r="U35" s="56"/>
      <c r="V35" s="56"/>
      <c r="W35" s="56"/>
      <c r="X35" s="58" t="s">
        <v>51</v>
      </c>
      <c r="Y35" s="56"/>
      <c r="Z35" s="56"/>
      <c r="AA35" s="56"/>
      <c r="AB35" s="56"/>
      <c r="AC35" s="56"/>
      <c r="AD35" s="56"/>
      <c r="AE35" s="56"/>
      <c r="AF35" s="56"/>
      <c r="AG35" s="56"/>
      <c r="AH35" s="56"/>
      <c r="AI35" s="56"/>
      <c r="AJ35" s="56"/>
      <c r="AK35" s="59">
        <f>SUM(AK26:AK33)</f>
        <v>0</v>
      </c>
      <c r="AL35" s="56"/>
      <c r="AM35" s="56"/>
      <c r="AN35" s="56"/>
      <c r="AO35" s="60"/>
      <c r="AP35" s="54"/>
      <c r="AQ35" s="54"/>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5"/>
      <c r="BE37" s="39"/>
    </row>
    <row r="41" s="2" customFormat="1" ht="6.96" customHeight="1">
      <c r="A41" s="39"/>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5"/>
      <c r="BE41" s="39"/>
    </row>
    <row r="42" s="2" customFormat="1" ht="24.96" customHeight="1">
      <c r="A42" s="39"/>
      <c r="B42" s="40"/>
      <c r="C42" s="24" t="s">
        <v>52</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5"/>
      <c r="C44" s="33" t="s">
        <v>13</v>
      </c>
      <c r="D44" s="66"/>
      <c r="E44" s="66"/>
      <c r="F44" s="66"/>
      <c r="G44" s="66"/>
      <c r="H44" s="66"/>
      <c r="I44" s="66"/>
      <c r="J44" s="66"/>
      <c r="K44" s="66"/>
      <c r="L44" s="66" t="str">
        <f>K5</f>
        <v>UpaMUpa</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Úpa, Malá Úpa, odstranění povodňových škod</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3"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4" t="str">
        <f>IF(AN8= "","",AN8)</f>
        <v>16.12.2025</v>
      </c>
      <c r="AN47" s="74"/>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25.65" customHeight="1">
      <c r="A49" s="39"/>
      <c r="B49" s="40"/>
      <c r="C49" s="33" t="s">
        <v>25</v>
      </c>
      <c r="D49" s="41"/>
      <c r="E49" s="41"/>
      <c r="F49" s="41"/>
      <c r="G49" s="41"/>
      <c r="H49" s="41"/>
      <c r="I49" s="41"/>
      <c r="J49" s="41"/>
      <c r="K49" s="41"/>
      <c r="L49" s="66" t="str">
        <f>IF(E11= "","",E11)</f>
        <v>Povodí Labe, státní podnik</v>
      </c>
      <c r="M49" s="41"/>
      <c r="N49" s="41"/>
      <c r="O49" s="41"/>
      <c r="P49" s="41"/>
      <c r="Q49" s="41"/>
      <c r="R49" s="41"/>
      <c r="S49" s="41"/>
      <c r="T49" s="41"/>
      <c r="U49" s="41"/>
      <c r="V49" s="41"/>
      <c r="W49" s="41"/>
      <c r="X49" s="41"/>
      <c r="Y49" s="41"/>
      <c r="Z49" s="41"/>
      <c r="AA49" s="41"/>
      <c r="AB49" s="41"/>
      <c r="AC49" s="41"/>
      <c r="AD49" s="41"/>
      <c r="AE49" s="41"/>
      <c r="AF49" s="41"/>
      <c r="AG49" s="41"/>
      <c r="AH49" s="41"/>
      <c r="AI49" s="33" t="s">
        <v>33</v>
      </c>
      <c r="AJ49" s="41"/>
      <c r="AK49" s="41"/>
      <c r="AL49" s="41"/>
      <c r="AM49" s="75" t="str">
        <f>IF(E17="","",E17)</f>
        <v>Vodohospodářský rozvoj a výstavba a.s., Praha 5</v>
      </c>
      <c r="AN49" s="66"/>
      <c r="AO49" s="66"/>
      <c r="AP49" s="66"/>
      <c r="AQ49" s="41"/>
      <c r="AR49" s="45"/>
      <c r="AS49" s="76" t="s">
        <v>53</v>
      </c>
      <c r="AT49" s="77"/>
      <c r="AU49" s="78"/>
      <c r="AV49" s="78"/>
      <c r="AW49" s="78"/>
      <c r="AX49" s="78"/>
      <c r="AY49" s="78"/>
      <c r="AZ49" s="78"/>
      <c r="BA49" s="78"/>
      <c r="BB49" s="78"/>
      <c r="BC49" s="78"/>
      <c r="BD49" s="79"/>
      <c r="BE49" s="39"/>
    </row>
    <row r="50" s="2" customFormat="1" ht="15.15" customHeight="1">
      <c r="A50" s="39"/>
      <c r="B50" s="40"/>
      <c r="C50" s="33" t="s">
        <v>31</v>
      </c>
      <c r="D50" s="41"/>
      <c r="E50" s="41"/>
      <c r="F50" s="41"/>
      <c r="G50" s="41"/>
      <c r="H50" s="41"/>
      <c r="I50" s="41"/>
      <c r="J50" s="41"/>
      <c r="K50" s="41"/>
      <c r="L50" s="66"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36</v>
      </c>
      <c r="AJ50" s="41"/>
      <c r="AK50" s="41"/>
      <c r="AL50" s="41"/>
      <c r="AM50" s="75" t="str">
        <f>IF(E20="","",E20)</f>
        <v xml:space="preserve"> </v>
      </c>
      <c r="AN50" s="66"/>
      <c r="AO50" s="66"/>
      <c r="AP50" s="66"/>
      <c r="AQ50" s="41"/>
      <c r="AR50" s="45"/>
      <c r="AS50" s="80"/>
      <c r="AT50" s="81"/>
      <c r="AU50" s="82"/>
      <c r="AV50" s="82"/>
      <c r="AW50" s="82"/>
      <c r="AX50" s="82"/>
      <c r="AY50" s="82"/>
      <c r="AZ50" s="82"/>
      <c r="BA50" s="82"/>
      <c r="BB50" s="82"/>
      <c r="BC50" s="82"/>
      <c r="BD50" s="83"/>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4"/>
      <c r="AT51" s="85"/>
      <c r="AU51" s="86"/>
      <c r="AV51" s="86"/>
      <c r="AW51" s="86"/>
      <c r="AX51" s="86"/>
      <c r="AY51" s="86"/>
      <c r="AZ51" s="86"/>
      <c r="BA51" s="86"/>
      <c r="BB51" s="86"/>
      <c r="BC51" s="86"/>
      <c r="BD51" s="87"/>
      <c r="BE51" s="39"/>
    </row>
    <row r="52" s="2" customFormat="1" ht="29.28" customHeight="1">
      <c r="A52" s="39"/>
      <c r="B52" s="40"/>
      <c r="C52" s="88" t="s">
        <v>54</v>
      </c>
      <c r="D52" s="89"/>
      <c r="E52" s="89"/>
      <c r="F52" s="89"/>
      <c r="G52" s="89"/>
      <c r="H52" s="90"/>
      <c r="I52" s="91" t="s">
        <v>55</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56</v>
      </c>
      <c r="AH52" s="89"/>
      <c r="AI52" s="89"/>
      <c r="AJ52" s="89"/>
      <c r="AK52" s="89"/>
      <c r="AL52" s="89"/>
      <c r="AM52" s="89"/>
      <c r="AN52" s="91" t="s">
        <v>57</v>
      </c>
      <c r="AO52" s="89"/>
      <c r="AP52" s="89"/>
      <c r="AQ52" s="93" t="s">
        <v>58</v>
      </c>
      <c r="AR52" s="45"/>
      <c r="AS52" s="94" t="s">
        <v>59</v>
      </c>
      <c r="AT52" s="95" t="s">
        <v>60</v>
      </c>
      <c r="AU52" s="95" t="s">
        <v>61</v>
      </c>
      <c r="AV52" s="95" t="s">
        <v>62</v>
      </c>
      <c r="AW52" s="95" t="s">
        <v>63</v>
      </c>
      <c r="AX52" s="95" t="s">
        <v>64</v>
      </c>
      <c r="AY52" s="95" t="s">
        <v>65</v>
      </c>
      <c r="AZ52" s="95" t="s">
        <v>66</v>
      </c>
      <c r="BA52" s="95" t="s">
        <v>67</v>
      </c>
      <c r="BB52" s="95" t="s">
        <v>68</v>
      </c>
      <c r="BC52" s="95" t="s">
        <v>69</v>
      </c>
      <c r="BD52" s="96" t="s">
        <v>70</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7"/>
      <c r="AT53" s="98"/>
      <c r="AU53" s="98"/>
      <c r="AV53" s="98"/>
      <c r="AW53" s="98"/>
      <c r="AX53" s="98"/>
      <c r="AY53" s="98"/>
      <c r="AZ53" s="98"/>
      <c r="BA53" s="98"/>
      <c r="BB53" s="98"/>
      <c r="BC53" s="98"/>
      <c r="BD53" s="99"/>
      <c r="BE53" s="39"/>
    </row>
    <row r="54" s="6" customFormat="1" ht="32.4" customHeight="1">
      <c r="A54" s="6"/>
      <c r="B54" s="100"/>
      <c r="C54" s="101" t="s">
        <v>71</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ROUND(AG55+AG61+AG67,2)</f>
        <v>0</v>
      </c>
      <c r="AH54" s="103"/>
      <c r="AI54" s="103"/>
      <c r="AJ54" s="103"/>
      <c r="AK54" s="103"/>
      <c r="AL54" s="103"/>
      <c r="AM54" s="103"/>
      <c r="AN54" s="104">
        <f>SUM(AG54,AT54)</f>
        <v>0</v>
      </c>
      <c r="AO54" s="104"/>
      <c r="AP54" s="104"/>
      <c r="AQ54" s="105" t="s">
        <v>19</v>
      </c>
      <c r="AR54" s="106"/>
      <c r="AS54" s="107">
        <f>ROUND(AS55+AS61+AS67,2)</f>
        <v>0</v>
      </c>
      <c r="AT54" s="108">
        <f>ROUND(SUM(AV54:AW54),2)</f>
        <v>0</v>
      </c>
      <c r="AU54" s="109">
        <f>ROUND(AU55+AU61+AU67,5)</f>
        <v>0</v>
      </c>
      <c r="AV54" s="108">
        <f>ROUND(AZ54*L29,2)</f>
        <v>0</v>
      </c>
      <c r="AW54" s="108">
        <f>ROUND(BA54*L30,2)</f>
        <v>0</v>
      </c>
      <c r="AX54" s="108">
        <f>ROUND(BB54*L29,2)</f>
        <v>0</v>
      </c>
      <c r="AY54" s="108">
        <f>ROUND(BC54*L30,2)</f>
        <v>0</v>
      </c>
      <c r="AZ54" s="108">
        <f>ROUND(AZ55+AZ61+AZ67,2)</f>
        <v>0</v>
      </c>
      <c r="BA54" s="108">
        <f>ROUND(BA55+BA61+BA67,2)</f>
        <v>0</v>
      </c>
      <c r="BB54" s="108">
        <f>ROUND(BB55+BB61+BB67,2)</f>
        <v>0</v>
      </c>
      <c r="BC54" s="108">
        <f>ROUND(BC55+BC61+BC67,2)</f>
        <v>0</v>
      </c>
      <c r="BD54" s="110">
        <f>ROUND(BD55+BD61+BD67,2)</f>
        <v>0</v>
      </c>
      <c r="BE54" s="6"/>
      <c r="BS54" s="111" t="s">
        <v>72</v>
      </c>
      <c r="BT54" s="111" t="s">
        <v>73</v>
      </c>
      <c r="BU54" s="112" t="s">
        <v>74</v>
      </c>
      <c r="BV54" s="111" t="s">
        <v>75</v>
      </c>
      <c r="BW54" s="111" t="s">
        <v>5</v>
      </c>
      <c r="BX54" s="111" t="s">
        <v>76</v>
      </c>
      <c r="CL54" s="111" t="s">
        <v>19</v>
      </c>
    </row>
    <row r="55" s="7" customFormat="1" ht="24.75" customHeight="1">
      <c r="A55" s="7"/>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ROUND(SUM(AG56:AG60),2)</f>
        <v>0</v>
      </c>
      <c r="AH55" s="116"/>
      <c r="AI55" s="116"/>
      <c r="AJ55" s="116"/>
      <c r="AK55" s="116"/>
      <c r="AL55" s="116"/>
      <c r="AM55" s="116"/>
      <c r="AN55" s="118">
        <f>SUM(AG55,AT55)</f>
        <v>0</v>
      </c>
      <c r="AO55" s="116"/>
      <c r="AP55" s="116"/>
      <c r="AQ55" s="119" t="s">
        <v>79</v>
      </c>
      <c r="AR55" s="120"/>
      <c r="AS55" s="121">
        <f>ROUND(SUM(AS56:AS60),2)</f>
        <v>0</v>
      </c>
      <c r="AT55" s="122">
        <f>ROUND(SUM(AV55:AW55),2)</f>
        <v>0</v>
      </c>
      <c r="AU55" s="123">
        <f>ROUND(SUM(AU56:AU60),5)</f>
        <v>0</v>
      </c>
      <c r="AV55" s="122">
        <f>ROUND(AZ55*L29,2)</f>
        <v>0</v>
      </c>
      <c r="AW55" s="122">
        <f>ROUND(BA55*L30,2)</f>
        <v>0</v>
      </c>
      <c r="AX55" s="122">
        <f>ROUND(BB55*L29,2)</f>
        <v>0</v>
      </c>
      <c r="AY55" s="122">
        <f>ROUND(BC55*L30,2)</f>
        <v>0</v>
      </c>
      <c r="AZ55" s="122">
        <f>ROUND(SUM(AZ56:AZ60),2)</f>
        <v>0</v>
      </c>
      <c r="BA55" s="122">
        <f>ROUND(SUM(BA56:BA60),2)</f>
        <v>0</v>
      </c>
      <c r="BB55" s="122">
        <f>ROUND(SUM(BB56:BB60),2)</f>
        <v>0</v>
      </c>
      <c r="BC55" s="122">
        <f>ROUND(SUM(BC56:BC60),2)</f>
        <v>0</v>
      </c>
      <c r="BD55" s="124">
        <f>ROUND(SUM(BD56:BD60),2)</f>
        <v>0</v>
      </c>
      <c r="BE55" s="7"/>
      <c r="BS55" s="125" t="s">
        <v>72</v>
      </c>
      <c r="BT55" s="125" t="s">
        <v>80</v>
      </c>
      <c r="BU55" s="125" t="s">
        <v>74</v>
      </c>
      <c r="BV55" s="125" t="s">
        <v>75</v>
      </c>
      <c r="BW55" s="125" t="s">
        <v>81</v>
      </c>
      <c r="BX55" s="125" t="s">
        <v>5</v>
      </c>
      <c r="CL55" s="125" t="s">
        <v>19</v>
      </c>
      <c r="CM55" s="125" t="s">
        <v>82</v>
      </c>
    </row>
    <row r="56" s="4" customFormat="1" ht="23.25" customHeight="1">
      <c r="A56" s="126" t="s">
        <v>83</v>
      </c>
      <c r="B56" s="65"/>
      <c r="C56" s="127"/>
      <c r="D56" s="127"/>
      <c r="E56" s="128" t="s">
        <v>84</v>
      </c>
      <c r="F56" s="128"/>
      <c r="G56" s="128"/>
      <c r="H56" s="128"/>
      <c r="I56" s="128"/>
      <c r="J56" s="127"/>
      <c r="K56" s="128" t="s">
        <v>85</v>
      </c>
      <c r="L56" s="128"/>
      <c r="M56" s="128"/>
      <c r="N56" s="128"/>
      <c r="O56" s="128"/>
      <c r="P56" s="128"/>
      <c r="Q56" s="128"/>
      <c r="R56" s="128"/>
      <c r="S56" s="128"/>
      <c r="T56" s="128"/>
      <c r="U56" s="128"/>
      <c r="V56" s="128"/>
      <c r="W56" s="128"/>
      <c r="X56" s="128"/>
      <c r="Y56" s="128"/>
      <c r="Z56" s="128"/>
      <c r="AA56" s="128"/>
      <c r="AB56" s="128"/>
      <c r="AC56" s="128"/>
      <c r="AD56" s="128"/>
      <c r="AE56" s="128"/>
      <c r="AF56" s="128"/>
      <c r="AG56" s="129">
        <f>'SO 01 - Odstranění povodň...'!J32</f>
        <v>0</v>
      </c>
      <c r="AH56" s="127"/>
      <c r="AI56" s="127"/>
      <c r="AJ56" s="127"/>
      <c r="AK56" s="127"/>
      <c r="AL56" s="127"/>
      <c r="AM56" s="127"/>
      <c r="AN56" s="129">
        <f>SUM(AG56,AT56)</f>
        <v>0</v>
      </c>
      <c r="AO56" s="127"/>
      <c r="AP56" s="127"/>
      <c r="AQ56" s="130" t="s">
        <v>86</v>
      </c>
      <c r="AR56" s="67"/>
      <c r="AS56" s="131">
        <v>0</v>
      </c>
      <c r="AT56" s="132">
        <f>ROUND(SUM(AV56:AW56),2)</f>
        <v>0</v>
      </c>
      <c r="AU56" s="133">
        <f>'SO 01 - Odstranění povodň...'!P87</f>
        <v>0</v>
      </c>
      <c r="AV56" s="132">
        <f>'SO 01 - Odstranění povodň...'!J35</f>
        <v>0</v>
      </c>
      <c r="AW56" s="132">
        <f>'SO 01 - Odstranění povodň...'!J36</f>
        <v>0</v>
      </c>
      <c r="AX56" s="132">
        <f>'SO 01 - Odstranění povodň...'!J37</f>
        <v>0</v>
      </c>
      <c r="AY56" s="132">
        <f>'SO 01 - Odstranění povodň...'!J38</f>
        <v>0</v>
      </c>
      <c r="AZ56" s="132">
        <f>'SO 01 - Odstranění povodň...'!F35</f>
        <v>0</v>
      </c>
      <c r="BA56" s="132">
        <f>'SO 01 - Odstranění povodň...'!F36</f>
        <v>0</v>
      </c>
      <c r="BB56" s="132">
        <f>'SO 01 - Odstranění povodň...'!F37</f>
        <v>0</v>
      </c>
      <c r="BC56" s="132">
        <f>'SO 01 - Odstranění povodň...'!F38</f>
        <v>0</v>
      </c>
      <c r="BD56" s="134">
        <f>'SO 01 - Odstranění povodň...'!F39</f>
        <v>0</v>
      </c>
      <c r="BE56" s="4"/>
      <c r="BT56" s="135" t="s">
        <v>82</v>
      </c>
      <c r="BV56" s="135" t="s">
        <v>75</v>
      </c>
      <c r="BW56" s="135" t="s">
        <v>87</v>
      </c>
      <c r="BX56" s="135" t="s">
        <v>81</v>
      </c>
      <c r="CL56" s="135" t="s">
        <v>88</v>
      </c>
    </row>
    <row r="57" s="4" customFormat="1" ht="23.25" customHeight="1">
      <c r="A57" s="126" t="s">
        <v>83</v>
      </c>
      <c r="B57" s="65"/>
      <c r="C57" s="127"/>
      <c r="D57" s="127"/>
      <c r="E57" s="128" t="s">
        <v>89</v>
      </c>
      <c r="F57" s="128"/>
      <c r="G57" s="128"/>
      <c r="H57" s="128"/>
      <c r="I57" s="128"/>
      <c r="J57" s="127"/>
      <c r="K57" s="128" t="s">
        <v>90</v>
      </c>
      <c r="L57" s="128"/>
      <c r="M57" s="128"/>
      <c r="N57" s="128"/>
      <c r="O57" s="128"/>
      <c r="P57" s="128"/>
      <c r="Q57" s="128"/>
      <c r="R57" s="128"/>
      <c r="S57" s="128"/>
      <c r="T57" s="128"/>
      <c r="U57" s="128"/>
      <c r="V57" s="128"/>
      <c r="W57" s="128"/>
      <c r="X57" s="128"/>
      <c r="Y57" s="128"/>
      <c r="Z57" s="128"/>
      <c r="AA57" s="128"/>
      <c r="AB57" s="128"/>
      <c r="AC57" s="128"/>
      <c r="AD57" s="128"/>
      <c r="AE57" s="128"/>
      <c r="AF57" s="128"/>
      <c r="AG57" s="129">
        <f>'SO 02 - Opravy stabilizač...'!J32</f>
        <v>0</v>
      </c>
      <c r="AH57" s="127"/>
      <c r="AI57" s="127"/>
      <c r="AJ57" s="127"/>
      <c r="AK57" s="127"/>
      <c r="AL57" s="127"/>
      <c r="AM57" s="127"/>
      <c r="AN57" s="129">
        <f>SUM(AG57,AT57)</f>
        <v>0</v>
      </c>
      <c r="AO57" s="127"/>
      <c r="AP57" s="127"/>
      <c r="AQ57" s="130" t="s">
        <v>86</v>
      </c>
      <c r="AR57" s="67"/>
      <c r="AS57" s="131">
        <v>0</v>
      </c>
      <c r="AT57" s="132">
        <f>ROUND(SUM(AV57:AW57),2)</f>
        <v>0</v>
      </c>
      <c r="AU57" s="133">
        <f>'SO 02 - Opravy stabilizač...'!P92</f>
        <v>0</v>
      </c>
      <c r="AV57" s="132">
        <f>'SO 02 - Opravy stabilizač...'!J35</f>
        <v>0</v>
      </c>
      <c r="AW57" s="132">
        <f>'SO 02 - Opravy stabilizač...'!J36</f>
        <v>0</v>
      </c>
      <c r="AX57" s="132">
        <f>'SO 02 - Opravy stabilizač...'!J37</f>
        <v>0</v>
      </c>
      <c r="AY57" s="132">
        <f>'SO 02 - Opravy stabilizač...'!J38</f>
        <v>0</v>
      </c>
      <c r="AZ57" s="132">
        <f>'SO 02 - Opravy stabilizač...'!F35</f>
        <v>0</v>
      </c>
      <c r="BA57" s="132">
        <f>'SO 02 - Opravy stabilizač...'!F36</f>
        <v>0</v>
      </c>
      <c r="BB57" s="132">
        <f>'SO 02 - Opravy stabilizač...'!F37</f>
        <v>0</v>
      </c>
      <c r="BC57" s="132">
        <f>'SO 02 - Opravy stabilizač...'!F38</f>
        <v>0</v>
      </c>
      <c r="BD57" s="134">
        <f>'SO 02 - Opravy stabilizač...'!F39</f>
        <v>0</v>
      </c>
      <c r="BE57" s="4"/>
      <c r="BT57" s="135" t="s">
        <v>82</v>
      </c>
      <c r="BV57" s="135" t="s">
        <v>75</v>
      </c>
      <c r="BW57" s="135" t="s">
        <v>91</v>
      </c>
      <c r="BX57" s="135" t="s">
        <v>81</v>
      </c>
      <c r="CL57" s="135" t="s">
        <v>88</v>
      </c>
    </row>
    <row r="58" s="4" customFormat="1" ht="23.25" customHeight="1">
      <c r="A58" s="126" t="s">
        <v>83</v>
      </c>
      <c r="B58" s="65"/>
      <c r="C58" s="127"/>
      <c r="D58" s="127"/>
      <c r="E58" s="128" t="s">
        <v>92</v>
      </c>
      <c r="F58" s="128"/>
      <c r="G58" s="128"/>
      <c r="H58" s="128"/>
      <c r="I58" s="128"/>
      <c r="J58" s="127"/>
      <c r="K58" s="128" t="s">
        <v>93</v>
      </c>
      <c r="L58" s="128"/>
      <c r="M58" s="128"/>
      <c r="N58" s="128"/>
      <c r="O58" s="128"/>
      <c r="P58" s="128"/>
      <c r="Q58" s="128"/>
      <c r="R58" s="128"/>
      <c r="S58" s="128"/>
      <c r="T58" s="128"/>
      <c r="U58" s="128"/>
      <c r="V58" s="128"/>
      <c r="W58" s="128"/>
      <c r="X58" s="128"/>
      <c r="Y58" s="128"/>
      <c r="Z58" s="128"/>
      <c r="AA58" s="128"/>
      <c r="AB58" s="128"/>
      <c r="AC58" s="128"/>
      <c r="AD58" s="128"/>
      <c r="AE58" s="128"/>
      <c r="AF58" s="128"/>
      <c r="AG58" s="129">
        <f>'SO 03 - Dočasné objekty p...'!J32</f>
        <v>0</v>
      </c>
      <c r="AH58" s="127"/>
      <c r="AI58" s="127"/>
      <c r="AJ58" s="127"/>
      <c r="AK58" s="127"/>
      <c r="AL58" s="127"/>
      <c r="AM58" s="127"/>
      <c r="AN58" s="129">
        <f>SUM(AG58,AT58)</f>
        <v>0</v>
      </c>
      <c r="AO58" s="127"/>
      <c r="AP58" s="127"/>
      <c r="AQ58" s="130" t="s">
        <v>86</v>
      </c>
      <c r="AR58" s="67"/>
      <c r="AS58" s="131">
        <v>0</v>
      </c>
      <c r="AT58" s="132">
        <f>ROUND(SUM(AV58:AW58),2)</f>
        <v>0</v>
      </c>
      <c r="AU58" s="133">
        <f>'SO 03 - Dočasné objekty p...'!P92</f>
        <v>0</v>
      </c>
      <c r="AV58" s="132">
        <f>'SO 03 - Dočasné objekty p...'!J35</f>
        <v>0</v>
      </c>
      <c r="AW58" s="132">
        <f>'SO 03 - Dočasné objekty p...'!J36</f>
        <v>0</v>
      </c>
      <c r="AX58" s="132">
        <f>'SO 03 - Dočasné objekty p...'!J37</f>
        <v>0</v>
      </c>
      <c r="AY58" s="132">
        <f>'SO 03 - Dočasné objekty p...'!J38</f>
        <v>0</v>
      </c>
      <c r="AZ58" s="132">
        <f>'SO 03 - Dočasné objekty p...'!F35</f>
        <v>0</v>
      </c>
      <c r="BA58" s="132">
        <f>'SO 03 - Dočasné objekty p...'!F36</f>
        <v>0</v>
      </c>
      <c r="BB58" s="132">
        <f>'SO 03 - Dočasné objekty p...'!F37</f>
        <v>0</v>
      </c>
      <c r="BC58" s="132">
        <f>'SO 03 - Dočasné objekty p...'!F38</f>
        <v>0</v>
      </c>
      <c r="BD58" s="134">
        <f>'SO 03 - Dočasné objekty p...'!F39</f>
        <v>0</v>
      </c>
      <c r="BE58" s="4"/>
      <c r="BT58" s="135" t="s">
        <v>82</v>
      </c>
      <c r="BV58" s="135" t="s">
        <v>75</v>
      </c>
      <c r="BW58" s="135" t="s">
        <v>94</v>
      </c>
      <c r="BX58" s="135" t="s">
        <v>81</v>
      </c>
      <c r="CL58" s="135" t="s">
        <v>19</v>
      </c>
    </row>
    <row r="59" s="4" customFormat="1" ht="23.25" customHeight="1">
      <c r="A59" s="126" t="s">
        <v>83</v>
      </c>
      <c r="B59" s="65"/>
      <c r="C59" s="127"/>
      <c r="D59" s="127"/>
      <c r="E59" s="128" t="s">
        <v>95</v>
      </c>
      <c r="F59" s="128"/>
      <c r="G59" s="128"/>
      <c r="H59" s="128"/>
      <c r="I59" s="128"/>
      <c r="J59" s="127"/>
      <c r="K59" s="128" t="s">
        <v>96</v>
      </c>
      <c r="L59" s="128"/>
      <c r="M59" s="128"/>
      <c r="N59" s="128"/>
      <c r="O59" s="128"/>
      <c r="P59" s="128"/>
      <c r="Q59" s="128"/>
      <c r="R59" s="128"/>
      <c r="S59" s="128"/>
      <c r="T59" s="128"/>
      <c r="U59" s="128"/>
      <c r="V59" s="128"/>
      <c r="W59" s="128"/>
      <c r="X59" s="128"/>
      <c r="Y59" s="128"/>
      <c r="Z59" s="128"/>
      <c r="AA59" s="128"/>
      <c r="AB59" s="128"/>
      <c r="AC59" s="128"/>
      <c r="AD59" s="128"/>
      <c r="AE59" s="128"/>
      <c r="AF59" s="128"/>
      <c r="AG59" s="129">
        <f>'SO 04 - Dočasné objekty p...'!J32</f>
        <v>0</v>
      </c>
      <c r="AH59" s="127"/>
      <c r="AI59" s="127"/>
      <c r="AJ59" s="127"/>
      <c r="AK59" s="127"/>
      <c r="AL59" s="127"/>
      <c r="AM59" s="127"/>
      <c r="AN59" s="129">
        <f>SUM(AG59,AT59)</f>
        <v>0</v>
      </c>
      <c r="AO59" s="127"/>
      <c r="AP59" s="127"/>
      <c r="AQ59" s="130" t="s">
        <v>86</v>
      </c>
      <c r="AR59" s="67"/>
      <c r="AS59" s="131">
        <v>0</v>
      </c>
      <c r="AT59" s="132">
        <f>ROUND(SUM(AV59:AW59),2)</f>
        <v>0</v>
      </c>
      <c r="AU59" s="133">
        <f>'SO 04 - Dočasné objekty p...'!P89</f>
        <v>0</v>
      </c>
      <c r="AV59" s="132">
        <f>'SO 04 - Dočasné objekty p...'!J35</f>
        <v>0</v>
      </c>
      <c r="AW59" s="132">
        <f>'SO 04 - Dočasné objekty p...'!J36</f>
        <v>0</v>
      </c>
      <c r="AX59" s="132">
        <f>'SO 04 - Dočasné objekty p...'!J37</f>
        <v>0</v>
      </c>
      <c r="AY59" s="132">
        <f>'SO 04 - Dočasné objekty p...'!J38</f>
        <v>0</v>
      </c>
      <c r="AZ59" s="132">
        <f>'SO 04 - Dočasné objekty p...'!F35</f>
        <v>0</v>
      </c>
      <c r="BA59" s="132">
        <f>'SO 04 - Dočasné objekty p...'!F36</f>
        <v>0</v>
      </c>
      <c r="BB59" s="132">
        <f>'SO 04 - Dočasné objekty p...'!F37</f>
        <v>0</v>
      </c>
      <c r="BC59" s="132">
        <f>'SO 04 - Dočasné objekty p...'!F38</f>
        <v>0</v>
      </c>
      <c r="BD59" s="134">
        <f>'SO 04 - Dočasné objekty p...'!F39</f>
        <v>0</v>
      </c>
      <c r="BE59" s="4"/>
      <c r="BT59" s="135" t="s">
        <v>82</v>
      </c>
      <c r="BV59" s="135" t="s">
        <v>75</v>
      </c>
      <c r="BW59" s="135" t="s">
        <v>97</v>
      </c>
      <c r="BX59" s="135" t="s">
        <v>81</v>
      </c>
      <c r="CL59" s="135" t="s">
        <v>19</v>
      </c>
    </row>
    <row r="60" s="4" customFormat="1" ht="16.5" customHeight="1">
      <c r="A60" s="126" t="s">
        <v>83</v>
      </c>
      <c r="B60" s="65"/>
      <c r="C60" s="127"/>
      <c r="D60" s="127"/>
      <c r="E60" s="128" t="s">
        <v>98</v>
      </c>
      <c r="F60" s="128"/>
      <c r="G60" s="128"/>
      <c r="H60" s="128"/>
      <c r="I60" s="128"/>
      <c r="J60" s="127"/>
      <c r="K60" s="128" t="s">
        <v>99</v>
      </c>
      <c r="L60" s="128"/>
      <c r="M60" s="128"/>
      <c r="N60" s="128"/>
      <c r="O60" s="128"/>
      <c r="P60" s="128"/>
      <c r="Q60" s="128"/>
      <c r="R60" s="128"/>
      <c r="S60" s="128"/>
      <c r="T60" s="128"/>
      <c r="U60" s="128"/>
      <c r="V60" s="128"/>
      <c r="W60" s="128"/>
      <c r="X60" s="128"/>
      <c r="Y60" s="128"/>
      <c r="Z60" s="128"/>
      <c r="AA60" s="128"/>
      <c r="AB60" s="128"/>
      <c r="AC60" s="128"/>
      <c r="AD60" s="128"/>
      <c r="AE60" s="128"/>
      <c r="AF60" s="128"/>
      <c r="AG60" s="129">
        <f>'VON - Vedlejší a ostatní ...'!J32</f>
        <v>0</v>
      </c>
      <c r="AH60" s="127"/>
      <c r="AI60" s="127"/>
      <c r="AJ60" s="127"/>
      <c r="AK60" s="127"/>
      <c r="AL60" s="127"/>
      <c r="AM60" s="127"/>
      <c r="AN60" s="129">
        <f>SUM(AG60,AT60)</f>
        <v>0</v>
      </c>
      <c r="AO60" s="127"/>
      <c r="AP60" s="127"/>
      <c r="AQ60" s="130" t="s">
        <v>86</v>
      </c>
      <c r="AR60" s="67"/>
      <c r="AS60" s="131">
        <v>0</v>
      </c>
      <c r="AT60" s="132">
        <f>ROUND(SUM(AV60:AW60),2)</f>
        <v>0</v>
      </c>
      <c r="AU60" s="133">
        <f>'VON - Vedlejší a ostatní ...'!P88</f>
        <v>0</v>
      </c>
      <c r="AV60" s="132">
        <f>'VON - Vedlejší a ostatní ...'!J35</f>
        <v>0</v>
      </c>
      <c r="AW60" s="132">
        <f>'VON - Vedlejší a ostatní ...'!J36</f>
        <v>0</v>
      </c>
      <c r="AX60" s="132">
        <f>'VON - Vedlejší a ostatní ...'!J37</f>
        <v>0</v>
      </c>
      <c r="AY60" s="132">
        <f>'VON - Vedlejší a ostatní ...'!J38</f>
        <v>0</v>
      </c>
      <c r="AZ60" s="132">
        <f>'VON - Vedlejší a ostatní ...'!F35</f>
        <v>0</v>
      </c>
      <c r="BA60" s="132">
        <f>'VON - Vedlejší a ostatní ...'!F36</f>
        <v>0</v>
      </c>
      <c r="BB60" s="132">
        <f>'VON - Vedlejší a ostatní ...'!F37</f>
        <v>0</v>
      </c>
      <c r="BC60" s="132">
        <f>'VON - Vedlejší a ostatní ...'!F38</f>
        <v>0</v>
      </c>
      <c r="BD60" s="134">
        <f>'VON - Vedlejší a ostatní ...'!F39</f>
        <v>0</v>
      </c>
      <c r="BE60" s="4"/>
      <c r="BT60" s="135" t="s">
        <v>82</v>
      </c>
      <c r="BV60" s="135" t="s">
        <v>75</v>
      </c>
      <c r="BW60" s="135" t="s">
        <v>100</v>
      </c>
      <c r="BX60" s="135" t="s">
        <v>81</v>
      </c>
      <c r="CL60" s="135" t="s">
        <v>19</v>
      </c>
    </row>
    <row r="61" s="7" customFormat="1" ht="24.75" customHeight="1">
      <c r="A61" s="7"/>
      <c r="B61" s="113"/>
      <c r="C61" s="114"/>
      <c r="D61" s="115" t="s">
        <v>101</v>
      </c>
      <c r="E61" s="115"/>
      <c r="F61" s="115"/>
      <c r="G61" s="115"/>
      <c r="H61" s="115"/>
      <c r="I61" s="116"/>
      <c r="J61" s="115" t="s">
        <v>102</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ROUND(SUM(AG62:AG66),2)</f>
        <v>0</v>
      </c>
      <c r="AH61" s="116"/>
      <c r="AI61" s="116"/>
      <c r="AJ61" s="116"/>
      <c r="AK61" s="116"/>
      <c r="AL61" s="116"/>
      <c r="AM61" s="116"/>
      <c r="AN61" s="118">
        <f>SUM(AG61,AT61)</f>
        <v>0</v>
      </c>
      <c r="AO61" s="116"/>
      <c r="AP61" s="116"/>
      <c r="AQ61" s="119" t="s">
        <v>79</v>
      </c>
      <c r="AR61" s="120"/>
      <c r="AS61" s="121">
        <f>ROUND(SUM(AS62:AS66),2)</f>
        <v>0</v>
      </c>
      <c r="AT61" s="122">
        <f>ROUND(SUM(AV61:AW61),2)</f>
        <v>0</v>
      </c>
      <c r="AU61" s="123">
        <f>ROUND(SUM(AU62:AU66),5)</f>
        <v>0</v>
      </c>
      <c r="AV61" s="122">
        <f>ROUND(AZ61*L29,2)</f>
        <v>0</v>
      </c>
      <c r="AW61" s="122">
        <f>ROUND(BA61*L30,2)</f>
        <v>0</v>
      </c>
      <c r="AX61" s="122">
        <f>ROUND(BB61*L29,2)</f>
        <v>0</v>
      </c>
      <c r="AY61" s="122">
        <f>ROUND(BC61*L30,2)</f>
        <v>0</v>
      </c>
      <c r="AZ61" s="122">
        <f>ROUND(SUM(AZ62:AZ66),2)</f>
        <v>0</v>
      </c>
      <c r="BA61" s="122">
        <f>ROUND(SUM(BA62:BA66),2)</f>
        <v>0</v>
      </c>
      <c r="BB61" s="122">
        <f>ROUND(SUM(BB62:BB66),2)</f>
        <v>0</v>
      </c>
      <c r="BC61" s="122">
        <f>ROUND(SUM(BC62:BC66),2)</f>
        <v>0</v>
      </c>
      <c r="BD61" s="124">
        <f>ROUND(SUM(BD62:BD66),2)</f>
        <v>0</v>
      </c>
      <c r="BE61" s="7"/>
      <c r="BS61" s="125" t="s">
        <v>72</v>
      </c>
      <c r="BT61" s="125" t="s">
        <v>80</v>
      </c>
      <c r="BU61" s="125" t="s">
        <v>74</v>
      </c>
      <c r="BV61" s="125" t="s">
        <v>75</v>
      </c>
      <c r="BW61" s="125" t="s">
        <v>103</v>
      </c>
      <c r="BX61" s="125" t="s">
        <v>5</v>
      </c>
      <c r="CL61" s="125" t="s">
        <v>19</v>
      </c>
      <c r="CM61" s="125" t="s">
        <v>82</v>
      </c>
    </row>
    <row r="62" s="4" customFormat="1" ht="16.5" customHeight="1">
      <c r="A62" s="126" t="s">
        <v>83</v>
      </c>
      <c r="B62" s="65"/>
      <c r="C62" s="127"/>
      <c r="D62" s="127"/>
      <c r="E62" s="128" t="s">
        <v>84</v>
      </c>
      <c r="F62" s="128"/>
      <c r="G62" s="128"/>
      <c r="H62" s="128"/>
      <c r="I62" s="128"/>
      <c r="J62" s="127"/>
      <c r="K62" s="128" t="s">
        <v>104</v>
      </c>
      <c r="L62" s="128"/>
      <c r="M62" s="128"/>
      <c r="N62" s="128"/>
      <c r="O62" s="128"/>
      <c r="P62" s="128"/>
      <c r="Q62" s="128"/>
      <c r="R62" s="128"/>
      <c r="S62" s="128"/>
      <c r="T62" s="128"/>
      <c r="U62" s="128"/>
      <c r="V62" s="128"/>
      <c r="W62" s="128"/>
      <c r="X62" s="128"/>
      <c r="Y62" s="128"/>
      <c r="Z62" s="128"/>
      <c r="AA62" s="128"/>
      <c r="AB62" s="128"/>
      <c r="AC62" s="128"/>
      <c r="AD62" s="128"/>
      <c r="AE62" s="128"/>
      <c r="AF62" s="128"/>
      <c r="AG62" s="129">
        <f>'SO 01 - Odtěžení sediment...'!J32</f>
        <v>0</v>
      </c>
      <c r="AH62" s="127"/>
      <c r="AI62" s="127"/>
      <c r="AJ62" s="127"/>
      <c r="AK62" s="127"/>
      <c r="AL62" s="127"/>
      <c r="AM62" s="127"/>
      <c r="AN62" s="129">
        <f>SUM(AG62,AT62)</f>
        <v>0</v>
      </c>
      <c r="AO62" s="127"/>
      <c r="AP62" s="127"/>
      <c r="AQ62" s="130" t="s">
        <v>86</v>
      </c>
      <c r="AR62" s="67"/>
      <c r="AS62" s="131">
        <v>0</v>
      </c>
      <c r="AT62" s="132">
        <f>ROUND(SUM(AV62:AW62),2)</f>
        <v>0</v>
      </c>
      <c r="AU62" s="133">
        <f>'SO 01 - Odtěžení sediment...'!P87</f>
        <v>0</v>
      </c>
      <c r="AV62" s="132">
        <f>'SO 01 - Odtěžení sediment...'!J35</f>
        <v>0</v>
      </c>
      <c r="AW62" s="132">
        <f>'SO 01 - Odtěžení sediment...'!J36</f>
        <v>0</v>
      </c>
      <c r="AX62" s="132">
        <f>'SO 01 - Odtěžení sediment...'!J37</f>
        <v>0</v>
      </c>
      <c r="AY62" s="132">
        <f>'SO 01 - Odtěžení sediment...'!J38</f>
        <v>0</v>
      </c>
      <c r="AZ62" s="132">
        <f>'SO 01 - Odtěžení sediment...'!F35</f>
        <v>0</v>
      </c>
      <c r="BA62" s="132">
        <f>'SO 01 - Odtěžení sediment...'!F36</f>
        <v>0</v>
      </c>
      <c r="BB62" s="132">
        <f>'SO 01 - Odtěžení sediment...'!F37</f>
        <v>0</v>
      </c>
      <c r="BC62" s="132">
        <f>'SO 01 - Odtěžení sediment...'!F38</f>
        <v>0</v>
      </c>
      <c r="BD62" s="134">
        <f>'SO 01 - Odtěžení sediment...'!F39</f>
        <v>0</v>
      </c>
      <c r="BE62" s="4"/>
      <c r="BT62" s="135" t="s">
        <v>82</v>
      </c>
      <c r="BV62" s="135" t="s">
        <v>75</v>
      </c>
      <c r="BW62" s="135" t="s">
        <v>105</v>
      </c>
      <c r="BX62" s="135" t="s">
        <v>103</v>
      </c>
      <c r="CL62" s="135" t="s">
        <v>88</v>
      </c>
    </row>
    <row r="63" s="4" customFormat="1" ht="16.5" customHeight="1">
      <c r="A63" s="126" t="s">
        <v>83</v>
      </c>
      <c r="B63" s="65"/>
      <c r="C63" s="127"/>
      <c r="D63" s="127"/>
      <c r="E63" s="128" t="s">
        <v>89</v>
      </c>
      <c r="F63" s="128"/>
      <c r="G63" s="128"/>
      <c r="H63" s="128"/>
      <c r="I63" s="128"/>
      <c r="J63" s="127"/>
      <c r="K63" s="128" t="s">
        <v>106</v>
      </c>
      <c r="L63" s="128"/>
      <c r="M63" s="128"/>
      <c r="N63" s="128"/>
      <c r="O63" s="128"/>
      <c r="P63" s="128"/>
      <c r="Q63" s="128"/>
      <c r="R63" s="128"/>
      <c r="S63" s="128"/>
      <c r="T63" s="128"/>
      <c r="U63" s="128"/>
      <c r="V63" s="128"/>
      <c r="W63" s="128"/>
      <c r="X63" s="128"/>
      <c r="Y63" s="128"/>
      <c r="Z63" s="128"/>
      <c r="AA63" s="128"/>
      <c r="AB63" s="128"/>
      <c r="AC63" s="128"/>
      <c r="AD63" s="128"/>
      <c r="AE63" s="128"/>
      <c r="AF63" s="128"/>
      <c r="AG63" s="129">
        <f>'SO 02 - Odtěžení sediment...'!J32</f>
        <v>0</v>
      </c>
      <c r="AH63" s="127"/>
      <c r="AI63" s="127"/>
      <c r="AJ63" s="127"/>
      <c r="AK63" s="127"/>
      <c r="AL63" s="127"/>
      <c r="AM63" s="127"/>
      <c r="AN63" s="129">
        <f>SUM(AG63,AT63)</f>
        <v>0</v>
      </c>
      <c r="AO63" s="127"/>
      <c r="AP63" s="127"/>
      <c r="AQ63" s="130" t="s">
        <v>86</v>
      </c>
      <c r="AR63" s="67"/>
      <c r="AS63" s="131">
        <v>0</v>
      </c>
      <c r="AT63" s="132">
        <f>ROUND(SUM(AV63:AW63),2)</f>
        <v>0</v>
      </c>
      <c r="AU63" s="133">
        <f>'SO 02 - Odtěžení sediment...'!P87</f>
        <v>0</v>
      </c>
      <c r="AV63" s="132">
        <f>'SO 02 - Odtěžení sediment...'!J35</f>
        <v>0</v>
      </c>
      <c r="AW63" s="132">
        <f>'SO 02 - Odtěžení sediment...'!J36</f>
        <v>0</v>
      </c>
      <c r="AX63" s="132">
        <f>'SO 02 - Odtěžení sediment...'!J37</f>
        <v>0</v>
      </c>
      <c r="AY63" s="132">
        <f>'SO 02 - Odtěžení sediment...'!J38</f>
        <v>0</v>
      </c>
      <c r="AZ63" s="132">
        <f>'SO 02 - Odtěžení sediment...'!F35</f>
        <v>0</v>
      </c>
      <c r="BA63" s="132">
        <f>'SO 02 - Odtěžení sediment...'!F36</f>
        <v>0</v>
      </c>
      <c r="BB63" s="132">
        <f>'SO 02 - Odtěžení sediment...'!F37</f>
        <v>0</v>
      </c>
      <c r="BC63" s="132">
        <f>'SO 02 - Odtěžení sediment...'!F38</f>
        <v>0</v>
      </c>
      <c r="BD63" s="134">
        <f>'SO 02 - Odtěžení sediment...'!F39</f>
        <v>0</v>
      </c>
      <c r="BE63" s="4"/>
      <c r="BT63" s="135" t="s">
        <v>82</v>
      </c>
      <c r="BV63" s="135" t="s">
        <v>75</v>
      </c>
      <c r="BW63" s="135" t="s">
        <v>107</v>
      </c>
      <c r="BX63" s="135" t="s">
        <v>103</v>
      </c>
      <c r="CL63" s="135" t="s">
        <v>88</v>
      </c>
    </row>
    <row r="64" s="4" customFormat="1" ht="16.5" customHeight="1">
      <c r="A64" s="126" t="s">
        <v>83</v>
      </c>
      <c r="B64" s="65"/>
      <c r="C64" s="127"/>
      <c r="D64" s="127"/>
      <c r="E64" s="128" t="s">
        <v>92</v>
      </c>
      <c r="F64" s="128"/>
      <c r="G64" s="128"/>
      <c r="H64" s="128"/>
      <c r="I64" s="128"/>
      <c r="J64" s="127"/>
      <c r="K64" s="128" t="s">
        <v>108</v>
      </c>
      <c r="L64" s="128"/>
      <c r="M64" s="128"/>
      <c r="N64" s="128"/>
      <c r="O64" s="128"/>
      <c r="P64" s="128"/>
      <c r="Q64" s="128"/>
      <c r="R64" s="128"/>
      <c r="S64" s="128"/>
      <c r="T64" s="128"/>
      <c r="U64" s="128"/>
      <c r="V64" s="128"/>
      <c r="W64" s="128"/>
      <c r="X64" s="128"/>
      <c r="Y64" s="128"/>
      <c r="Z64" s="128"/>
      <c r="AA64" s="128"/>
      <c r="AB64" s="128"/>
      <c r="AC64" s="128"/>
      <c r="AD64" s="128"/>
      <c r="AE64" s="128"/>
      <c r="AF64" s="128"/>
      <c r="AG64" s="129">
        <f>'SO 03 - Oprava spádových ...'!J32</f>
        <v>0</v>
      </c>
      <c r="AH64" s="127"/>
      <c r="AI64" s="127"/>
      <c r="AJ64" s="127"/>
      <c r="AK64" s="127"/>
      <c r="AL64" s="127"/>
      <c r="AM64" s="127"/>
      <c r="AN64" s="129">
        <f>SUM(AG64,AT64)</f>
        <v>0</v>
      </c>
      <c r="AO64" s="127"/>
      <c r="AP64" s="127"/>
      <c r="AQ64" s="130" t="s">
        <v>86</v>
      </c>
      <c r="AR64" s="67"/>
      <c r="AS64" s="131">
        <v>0</v>
      </c>
      <c r="AT64" s="132">
        <f>ROUND(SUM(AV64:AW64),2)</f>
        <v>0</v>
      </c>
      <c r="AU64" s="133">
        <f>'SO 03 - Oprava spádových ...'!P89</f>
        <v>0</v>
      </c>
      <c r="AV64" s="132">
        <f>'SO 03 - Oprava spádových ...'!J35</f>
        <v>0</v>
      </c>
      <c r="AW64" s="132">
        <f>'SO 03 - Oprava spádových ...'!J36</f>
        <v>0</v>
      </c>
      <c r="AX64" s="132">
        <f>'SO 03 - Oprava spádových ...'!J37</f>
        <v>0</v>
      </c>
      <c r="AY64" s="132">
        <f>'SO 03 - Oprava spádových ...'!J38</f>
        <v>0</v>
      </c>
      <c r="AZ64" s="132">
        <f>'SO 03 - Oprava spádových ...'!F35</f>
        <v>0</v>
      </c>
      <c r="BA64" s="132">
        <f>'SO 03 - Oprava spádových ...'!F36</f>
        <v>0</v>
      </c>
      <c r="BB64" s="132">
        <f>'SO 03 - Oprava spádových ...'!F37</f>
        <v>0</v>
      </c>
      <c r="BC64" s="132">
        <f>'SO 03 - Oprava spádových ...'!F38</f>
        <v>0</v>
      </c>
      <c r="BD64" s="134">
        <f>'SO 03 - Oprava spádových ...'!F39</f>
        <v>0</v>
      </c>
      <c r="BE64" s="4"/>
      <c r="BT64" s="135" t="s">
        <v>82</v>
      </c>
      <c r="BV64" s="135" t="s">
        <v>75</v>
      </c>
      <c r="BW64" s="135" t="s">
        <v>109</v>
      </c>
      <c r="BX64" s="135" t="s">
        <v>103</v>
      </c>
      <c r="CL64" s="135" t="s">
        <v>88</v>
      </c>
    </row>
    <row r="65" s="4" customFormat="1" ht="16.5" customHeight="1">
      <c r="A65" s="126" t="s">
        <v>83</v>
      </c>
      <c r="B65" s="65"/>
      <c r="C65" s="127"/>
      <c r="D65" s="127"/>
      <c r="E65" s="128" t="s">
        <v>95</v>
      </c>
      <c r="F65" s="128"/>
      <c r="G65" s="128"/>
      <c r="H65" s="128"/>
      <c r="I65" s="128"/>
      <c r="J65" s="127"/>
      <c r="K65" s="128" t="s">
        <v>110</v>
      </c>
      <c r="L65" s="128"/>
      <c r="M65" s="128"/>
      <c r="N65" s="128"/>
      <c r="O65" s="128"/>
      <c r="P65" s="128"/>
      <c r="Q65" s="128"/>
      <c r="R65" s="128"/>
      <c r="S65" s="128"/>
      <c r="T65" s="128"/>
      <c r="U65" s="128"/>
      <c r="V65" s="128"/>
      <c r="W65" s="128"/>
      <c r="X65" s="128"/>
      <c r="Y65" s="128"/>
      <c r="Z65" s="128"/>
      <c r="AA65" s="128"/>
      <c r="AB65" s="128"/>
      <c r="AC65" s="128"/>
      <c r="AD65" s="128"/>
      <c r="AE65" s="128"/>
      <c r="AF65" s="128"/>
      <c r="AG65" s="129">
        <f>'SO 04 - Ostatní stavební ...'!J32</f>
        <v>0</v>
      </c>
      <c r="AH65" s="127"/>
      <c r="AI65" s="127"/>
      <c r="AJ65" s="127"/>
      <c r="AK65" s="127"/>
      <c r="AL65" s="127"/>
      <c r="AM65" s="127"/>
      <c r="AN65" s="129">
        <f>SUM(AG65,AT65)</f>
        <v>0</v>
      </c>
      <c r="AO65" s="127"/>
      <c r="AP65" s="127"/>
      <c r="AQ65" s="130" t="s">
        <v>86</v>
      </c>
      <c r="AR65" s="67"/>
      <c r="AS65" s="131">
        <v>0</v>
      </c>
      <c r="AT65" s="132">
        <f>ROUND(SUM(AV65:AW65),2)</f>
        <v>0</v>
      </c>
      <c r="AU65" s="133">
        <f>'SO 04 - Ostatní stavební ...'!P88</f>
        <v>0</v>
      </c>
      <c r="AV65" s="132">
        <f>'SO 04 - Ostatní stavební ...'!J35</f>
        <v>0</v>
      </c>
      <c r="AW65" s="132">
        <f>'SO 04 - Ostatní stavební ...'!J36</f>
        <v>0</v>
      </c>
      <c r="AX65" s="132">
        <f>'SO 04 - Ostatní stavební ...'!J37</f>
        <v>0</v>
      </c>
      <c r="AY65" s="132">
        <f>'SO 04 - Ostatní stavební ...'!J38</f>
        <v>0</v>
      </c>
      <c r="AZ65" s="132">
        <f>'SO 04 - Ostatní stavební ...'!F35</f>
        <v>0</v>
      </c>
      <c r="BA65" s="132">
        <f>'SO 04 - Ostatní stavební ...'!F36</f>
        <v>0</v>
      </c>
      <c r="BB65" s="132">
        <f>'SO 04 - Ostatní stavební ...'!F37</f>
        <v>0</v>
      </c>
      <c r="BC65" s="132">
        <f>'SO 04 - Ostatní stavební ...'!F38</f>
        <v>0</v>
      </c>
      <c r="BD65" s="134">
        <f>'SO 04 - Ostatní stavební ...'!F39</f>
        <v>0</v>
      </c>
      <c r="BE65" s="4"/>
      <c r="BT65" s="135" t="s">
        <v>82</v>
      </c>
      <c r="BV65" s="135" t="s">
        <v>75</v>
      </c>
      <c r="BW65" s="135" t="s">
        <v>111</v>
      </c>
      <c r="BX65" s="135" t="s">
        <v>103</v>
      </c>
      <c r="CL65" s="135" t="s">
        <v>88</v>
      </c>
    </row>
    <row r="66" s="4" customFormat="1" ht="16.5" customHeight="1">
      <c r="A66" s="126" t="s">
        <v>83</v>
      </c>
      <c r="B66" s="65"/>
      <c r="C66" s="127"/>
      <c r="D66" s="127"/>
      <c r="E66" s="128" t="s">
        <v>98</v>
      </c>
      <c r="F66" s="128"/>
      <c r="G66" s="128"/>
      <c r="H66" s="128"/>
      <c r="I66" s="128"/>
      <c r="J66" s="127"/>
      <c r="K66" s="128" t="s">
        <v>99</v>
      </c>
      <c r="L66" s="128"/>
      <c r="M66" s="128"/>
      <c r="N66" s="128"/>
      <c r="O66" s="128"/>
      <c r="P66" s="128"/>
      <c r="Q66" s="128"/>
      <c r="R66" s="128"/>
      <c r="S66" s="128"/>
      <c r="T66" s="128"/>
      <c r="U66" s="128"/>
      <c r="V66" s="128"/>
      <c r="W66" s="128"/>
      <c r="X66" s="128"/>
      <c r="Y66" s="128"/>
      <c r="Z66" s="128"/>
      <c r="AA66" s="128"/>
      <c r="AB66" s="128"/>
      <c r="AC66" s="128"/>
      <c r="AD66" s="128"/>
      <c r="AE66" s="128"/>
      <c r="AF66" s="128"/>
      <c r="AG66" s="129">
        <f>'VON - Vedlejší a ostatní ..._01'!J32</f>
        <v>0</v>
      </c>
      <c r="AH66" s="127"/>
      <c r="AI66" s="127"/>
      <c r="AJ66" s="127"/>
      <c r="AK66" s="127"/>
      <c r="AL66" s="127"/>
      <c r="AM66" s="127"/>
      <c r="AN66" s="129">
        <f>SUM(AG66,AT66)</f>
        <v>0</v>
      </c>
      <c r="AO66" s="127"/>
      <c r="AP66" s="127"/>
      <c r="AQ66" s="130" t="s">
        <v>86</v>
      </c>
      <c r="AR66" s="67"/>
      <c r="AS66" s="131">
        <v>0</v>
      </c>
      <c r="AT66" s="132">
        <f>ROUND(SUM(AV66:AW66),2)</f>
        <v>0</v>
      </c>
      <c r="AU66" s="133">
        <f>'VON - Vedlejší a ostatní ..._01'!P89</f>
        <v>0</v>
      </c>
      <c r="AV66" s="132">
        <f>'VON - Vedlejší a ostatní ..._01'!J35</f>
        <v>0</v>
      </c>
      <c r="AW66" s="132">
        <f>'VON - Vedlejší a ostatní ..._01'!J36</f>
        <v>0</v>
      </c>
      <c r="AX66" s="132">
        <f>'VON - Vedlejší a ostatní ..._01'!J37</f>
        <v>0</v>
      </c>
      <c r="AY66" s="132">
        <f>'VON - Vedlejší a ostatní ..._01'!J38</f>
        <v>0</v>
      </c>
      <c r="AZ66" s="132">
        <f>'VON - Vedlejší a ostatní ..._01'!F35</f>
        <v>0</v>
      </c>
      <c r="BA66" s="132">
        <f>'VON - Vedlejší a ostatní ..._01'!F36</f>
        <v>0</v>
      </c>
      <c r="BB66" s="132">
        <f>'VON - Vedlejší a ostatní ..._01'!F37</f>
        <v>0</v>
      </c>
      <c r="BC66" s="132">
        <f>'VON - Vedlejší a ostatní ..._01'!F38</f>
        <v>0</v>
      </c>
      <c r="BD66" s="134">
        <f>'VON - Vedlejší a ostatní ..._01'!F39</f>
        <v>0</v>
      </c>
      <c r="BE66" s="4"/>
      <c r="BT66" s="135" t="s">
        <v>82</v>
      </c>
      <c r="BV66" s="135" t="s">
        <v>75</v>
      </c>
      <c r="BW66" s="135" t="s">
        <v>112</v>
      </c>
      <c r="BX66" s="135" t="s">
        <v>103</v>
      </c>
      <c r="CL66" s="135" t="s">
        <v>19</v>
      </c>
    </row>
    <row r="67" s="7" customFormat="1" ht="24.75" customHeight="1">
      <c r="A67" s="7"/>
      <c r="B67" s="113"/>
      <c r="C67" s="114"/>
      <c r="D67" s="115" t="s">
        <v>113</v>
      </c>
      <c r="E67" s="115"/>
      <c r="F67" s="115"/>
      <c r="G67" s="115"/>
      <c r="H67" s="115"/>
      <c r="I67" s="116"/>
      <c r="J67" s="115" t="s">
        <v>114</v>
      </c>
      <c r="K67" s="115"/>
      <c r="L67" s="115"/>
      <c r="M67" s="115"/>
      <c r="N67" s="115"/>
      <c r="O67" s="115"/>
      <c r="P67" s="115"/>
      <c r="Q67" s="115"/>
      <c r="R67" s="115"/>
      <c r="S67" s="115"/>
      <c r="T67" s="115"/>
      <c r="U67" s="115"/>
      <c r="V67" s="115"/>
      <c r="W67" s="115"/>
      <c r="X67" s="115"/>
      <c r="Y67" s="115"/>
      <c r="Z67" s="115"/>
      <c r="AA67" s="115"/>
      <c r="AB67" s="115"/>
      <c r="AC67" s="115"/>
      <c r="AD67" s="115"/>
      <c r="AE67" s="115"/>
      <c r="AF67" s="115"/>
      <c r="AG67" s="117">
        <f>ROUND(SUM(AG68:AG71),2)</f>
        <v>0</v>
      </c>
      <c r="AH67" s="116"/>
      <c r="AI67" s="116"/>
      <c r="AJ67" s="116"/>
      <c r="AK67" s="116"/>
      <c r="AL67" s="116"/>
      <c r="AM67" s="116"/>
      <c r="AN67" s="118">
        <f>SUM(AG67,AT67)</f>
        <v>0</v>
      </c>
      <c r="AO67" s="116"/>
      <c r="AP67" s="116"/>
      <c r="AQ67" s="119" t="s">
        <v>79</v>
      </c>
      <c r="AR67" s="120"/>
      <c r="AS67" s="121">
        <f>ROUND(SUM(AS68:AS71),2)</f>
        <v>0</v>
      </c>
      <c r="AT67" s="122">
        <f>ROUND(SUM(AV67:AW67),2)</f>
        <v>0</v>
      </c>
      <c r="AU67" s="123">
        <f>ROUND(SUM(AU68:AU71),5)</f>
        <v>0</v>
      </c>
      <c r="AV67" s="122">
        <f>ROUND(AZ67*L29,2)</f>
        <v>0</v>
      </c>
      <c r="AW67" s="122">
        <f>ROUND(BA67*L30,2)</f>
        <v>0</v>
      </c>
      <c r="AX67" s="122">
        <f>ROUND(BB67*L29,2)</f>
        <v>0</v>
      </c>
      <c r="AY67" s="122">
        <f>ROUND(BC67*L30,2)</f>
        <v>0</v>
      </c>
      <c r="AZ67" s="122">
        <f>ROUND(SUM(AZ68:AZ71),2)</f>
        <v>0</v>
      </c>
      <c r="BA67" s="122">
        <f>ROUND(SUM(BA68:BA71),2)</f>
        <v>0</v>
      </c>
      <c r="BB67" s="122">
        <f>ROUND(SUM(BB68:BB71),2)</f>
        <v>0</v>
      </c>
      <c r="BC67" s="122">
        <f>ROUND(SUM(BC68:BC71),2)</f>
        <v>0</v>
      </c>
      <c r="BD67" s="124">
        <f>ROUND(SUM(BD68:BD71),2)</f>
        <v>0</v>
      </c>
      <c r="BE67" s="7"/>
      <c r="BS67" s="125" t="s">
        <v>72</v>
      </c>
      <c r="BT67" s="125" t="s">
        <v>80</v>
      </c>
      <c r="BU67" s="125" t="s">
        <v>74</v>
      </c>
      <c r="BV67" s="125" t="s">
        <v>75</v>
      </c>
      <c r="BW67" s="125" t="s">
        <v>115</v>
      </c>
      <c r="BX67" s="125" t="s">
        <v>5</v>
      </c>
      <c r="CL67" s="125" t="s">
        <v>19</v>
      </c>
      <c r="CM67" s="125" t="s">
        <v>82</v>
      </c>
    </row>
    <row r="68" s="4" customFormat="1" ht="16.5" customHeight="1">
      <c r="A68" s="126" t="s">
        <v>83</v>
      </c>
      <c r="B68" s="65"/>
      <c r="C68" s="127"/>
      <c r="D68" s="127"/>
      <c r="E68" s="128" t="s">
        <v>84</v>
      </c>
      <c r="F68" s="128"/>
      <c r="G68" s="128"/>
      <c r="H68" s="128"/>
      <c r="I68" s="128"/>
      <c r="J68" s="127"/>
      <c r="K68" s="128" t="s">
        <v>116</v>
      </c>
      <c r="L68" s="128"/>
      <c r="M68" s="128"/>
      <c r="N68" s="128"/>
      <c r="O68" s="128"/>
      <c r="P68" s="128"/>
      <c r="Q68" s="128"/>
      <c r="R68" s="128"/>
      <c r="S68" s="128"/>
      <c r="T68" s="128"/>
      <c r="U68" s="128"/>
      <c r="V68" s="128"/>
      <c r="W68" s="128"/>
      <c r="X68" s="128"/>
      <c r="Y68" s="128"/>
      <c r="Z68" s="128"/>
      <c r="AA68" s="128"/>
      <c r="AB68" s="128"/>
      <c r="AC68" s="128"/>
      <c r="AD68" s="128"/>
      <c r="AE68" s="128"/>
      <c r="AF68" s="128"/>
      <c r="AG68" s="129">
        <f>'SO 01 - OPRAVA JEZU TEMNÝ...'!J32</f>
        <v>0</v>
      </c>
      <c r="AH68" s="127"/>
      <c r="AI68" s="127"/>
      <c r="AJ68" s="127"/>
      <c r="AK68" s="127"/>
      <c r="AL68" s="127"/>
      <c r="AM68" s="127"/>
      <c r="AN68" s="129">
        <f>SUM(AG68,AT68)</f>
        <v>0</v>
      </c>
      <c r="AO68" s="127"/>
      <c r="AP68" s="127"/>
      <c r="AQ68" s="130" t="s">
        <v>86</v>
      </c>
      <c r="AR68" s="67"/>
      <c r="AS68" s="131">
        <v>0</v>
      </c>
      <c r="AT68" s="132">
        <f>ROUND(SUM(AV68:AW68),2)</f>
        <v>0</v>
      </c>
      <c r="AU68" s="133">
        <f>'SO 01 - OPRAVA JEZU TEMNÝ...'!P95</f>
        <v>0</v>
      </c>
      <c r="AV68" s="132">
        <f>'SO 01 - OPRAVA JEZU TEMNÝ...'!J35</f>
        <v>0</v>
      </c>
      <c r="AW68" s="132">
        <f>'SO 01 - OPRAVA JEZU TEMNÝ...'!J36</f>
        <v>0</v>
      </c>
      <c r="AX68" s="132">
        <f>'SO 01 - OPRAVA JEZU TEMNÝ...'!J37</f>
        <v>0</v>
      </c>
      <c r="AY68" s="132">
        <f>'SO 01 - OPRAVA JEZU TEMNÝ...'!J38</f>
        <v>0</v>
      </c>
      <c r="AZ68" s="132">
        <f>'SO 01 - OPRAVA JEZU TEMNÝ...'!F35</f>
        <v>0</v>
      </c>
      <c r="BA68" s="132">
        <f>'SO 01 - OPRAVA JEZU TEMNÝ...'!F36</f>
        <v>0</v>
      </c>
      <c r="BB68" s="132">
        <f>'SO 01 - OPRAVA JEZU TEMNÝ...'!F37</f>
        <v>0</v>
      </c>
      <c r="BC68" s="132">
        <f>'SO 01 - OPRAVA JEZU TEMNÝ...'!F38</f>
        <v>0</v>
      </c>
      <c r="BD68" s="134">
        <f>'SO 01 - OPRAVA JEZU TEMNÝ...'!F39</f>
        <v>0</v>
      </c>
      <c r="BE68" s="4"/>
      <c r="BT68" s="135" t="s">
        <v>82</v>
      </c>
      <c r="BV68" s="135" t="s">
        <v>75</v>
      </c>
      <c r="BW68" s="135" t="s">
        <v>117</v>
      </c>
      <c r="BX68" s="135" t="s">
        <v>115</v>
      </c>
      <c r="CL68" s="135" t="s">
        <v>118</v>
      </c>
    </row>
    <row r="69" s="4" customFormat="1" ht="23.25" customHeight="1">
      <c r="A69" s="126" t="s">
        <v>83</v>
      </c>
      <c r="B69" s="65"/>
      <c r="C69" s="127"/>
      <c r="D69" s="127"/>
      <c r="E69" s="128" t="s">
        <v>89</v>
      </c>
      <c r="F69" s="128"/>
      <c r="G69" s="128"/>
      <c r="H69" s="128"/>
      <c r="I69" s="128"/>
      <c r="J69" s="127"/>
      <c r="K69" s="128" t="s">
        <v>119</v>
      </c>
      <c r="L69" s="128"/>
      <c r="M69" s="128"/>
      <c r="N69" s="128"/>
      <c r="O69" s="128"/>
      <c r="P69" s="128"/>
      <c r="Q69" s="128"/>
      <c r="R69" s="128"/>
      <c r="S69" s="128"/>
      <c r="T69" s="128"/>
      <c r="U69" s="128"/>
      <c r="V69" s="128"/>
      <c r="W69" s="128"/>
      <c r="X69" s="128"/>
      <c r="Y69" s="128"/>
      <c r="Z69" s="128"/>
      <c r="AA69" s="128"/>
      <c r="AB69" s="128"/>
      <c r="AC69" s="128"/>
      <c r="AD69" s="128"/>
      <c r="AE69" s="128"/>
      <c r="AF69" s="128"/>
      <c r="AG69" s="129">
        <f>'SO 02 - ODSTRANĚNÍ A MANI...'!J32</f>
        <v>0</v>
      </c>
      <c r="AH69" s="127"/>
      <c r="AI69" s="127"/>
      <c r="AJ69" s="127"/>
      <c r="AK69" s="127"/>
      <c r="AL69" s="127"/>
      <c r="AM69" s="127"/>
      <c r="AN69" s="129">
        <f>SUM(AG69,AT69)</f>
        <v>0</v>
      </c>
      <c r="AO69" s="127"/>
      <c r="AP69" s="127"/>
      <c r="AQ69" s="130" t="s">
        <v>86</v>
      </c>
      <c r="AR69" s="67"/>
      <c r="AS69" s="131">
        <v>0</v>
      </c>
      <c r="AT69" s="132">
        <f>ROUND(SUM(AV69:AW69),2)</f>
        <v>0</v>
      </c>
      <c r="AU69" s="133">
        <f>'SO 02 - ODSTRANĚNÍ A MANI...'!P87</f>
        <v>0</v>
      </c>
      <c r="AV69" s="132">
        <f>'SO 02 - ODSTRANĚNÍ A MANI...'!J35</f>
        <v>0</v>
      </c>
      <c r="AW69" s="132">
        <f>'SO 02 - ODSTRANĚNÍ A MANI...'!J36</f>
        <v>0</v>
      </c>
      <c r="AX69" s="132">
        <f>'SO 02 - ODSTRANĚNÍ A MANI...'!J37</f>
        <v>0</v>
      </c>
      <c r="AY69" s="132">
        <f>'SO 02 - ODSTRANĚNÍ A MANI...'!J38</f>
        <v>0</v>
      </c>
      <c r="AZ69" s="132">
        <f>'SO 02 - ODSTRANĚNÍ A MANI...'!F35</f>
        <v>0</v>
      </c>
      <c r="BA69" s="132">
        <f>'SO 02 - ODSTRANĚNÍ A MANI...'!F36</f>
        <v>0</v>
      </c>
      <c r="BB69" s="132">
        <f>'SO 02 - ODSTRANĚNÍ A MANI...'!F37</f>
        <v>0</v>
      </c>
      <c r="BC69" s="132">
        <f>'SO 02 - ODSTRANĚNÍ A MANI...'!F38</f>
        <v>0</v>
      </c>
      <c r="BD69" s="134">
        <f>'SO 02 - ODSTRANĚNÍ A MANI...'!F39</f>
        <v>0</v>
      </c>
      <c r="BE69" s="4"/>
      <c r="BT69" s="135" t="s">
        <v>82</v>
      </c>
      <c r="BV69" s="135" t="s">
        <v>75</v>
      </c>
      <c r="BW69" s="135" t="s">
        <v>120</v>
      </c>
      <c r="BX69" s="135" t="s">
        <v>115</v>
      </c>
      <c r="CL69" s="135" t="s">
        <v>88</v>
      </c>
    </row>
    <row r="70" s="4" customFormat="1" ht="23.25" customHeight="1">
      <c r="A70" s="126" t="s">
        <v>83</v>
      </c>
      <c r="B70" s="65"/>
      <c r="C70" s="127"/>
      <c r="D70" s="127"/>
      <c r="E70" s="128" t="s">
        <v>92</v>
      </c>
      <c r="F70" s="128"/>
      <c r="G70" s="128"/>
      <c r="H70" s="128"/>
      <c r="I70" s="128"/>
      <c r="J70" s="127"/>
      <c r="K70" s="128" t="s">
        <v>121</v>
      </c>
      <c r="L70" s="128"/>
      <c r="M70" s="128"/>
      <c r="N70" s="128"/>
      <c r="O70" s="128"/>
      <c r="P70" s="128"/>
      <c r="Q70" s="128"/>
      <c r="R70" s="128"/>
      <c r="S70" s="128"/>
      <c r="T70" s="128"/>
      <c r="U70" s="128"/>
      <c r="V70" s="128"/>
      <c r="W70" s="128"/>
      <c r="X70" s="128"/>
      <c r="Y70" s="128"/>
      <c r="Z70" s="128"/>
      <c r="AA70" s="128"/>
      <c r="AB70" s="128"/>
      <c r="AC70" s="128"/>
      <c r="AD70" s="128"/>
      <c r="AE70" s="128"/>
      <c r="AF70" s="128"/>
      <c r="AG70" s="129">
        <f>'SO 03 - DOČASNÉ OBJEKTY P..._01'!J32</f>
        <v>0</v>
      </c>
      <c r="AH70" s="127"/>
      <c r="AI70" s="127"/>
      <c r="AJ70" s="127"/>
      <c r="AK70" s="127"/>
      <c r="AL70" s="127"/>
      <c r="AM70" s="127"/>
      <c r="AN70" s="129">
        <f>SUM(AG70,AT70)</f>
        <v>0</v>
      </c>
      <c r="AO70" s="127"/>
      <c r="AP70" s="127"/>
      <c r="AQ70" s="130" t="s">
        <v>86</v>
      </c>
      <c r="AR70" s="67"/>
      <c r="AS70" s="131">
        <v>0</v>
      </c>
      <c r="AT70" s="132">
        <f>ROUND(SUM(AV70:AW70),2)</f>
        <v>0</v>
      </c>
      <c r="AU70" s="133">
        <f>'SO 03 - DOČASNÉ OBJEKTY P..._01'!P91</f>
        <v>0</v>
      </c>
      <c r="AV70" s="132">
        <f>'SO 03 - DOČASNÉ OBJEKTY P..._01'!J35</f>
        <v>0</v>
      </c>
      <c r="AW70" s="132">
        <f>'SO 03 - DOČASNÉ OBJEKTY P..._01'!J36</f>
        <v>0</v>
      </c>
      <c r="AX70" s="132">
        <f>'SO 03 - DOČASNÉ OBJEKTY P..._01'!J37</f>
        <v>0</v>
      </c>
      <c r="AY70" s="132">
        <f>'SO 03 - DOČASNÉ OBJEKTY P..._01'!J38</f>
        <v>0</v>
      </c>
      <c r="AZ70" s="132">
        <f>'SO 03 - DOČASNÉ OBJEKTY P..._01'!F35</f>
        <v>0</v>
      </c>
      <c r="BA70" s="132">
        <f>'SO 03 - DOČASNÉ OBJEKTY P..._01'!F36</f>
        <v>0</v>
      </c>
      <c r="BB70" s="132">
        <f>'SO 03 - DOČASNÉ OBJEKTY P..._01'!F37</f>
        <v>0</v>
      </c>
      <c r="BC70" s="132">
        <f>'SO 03 - DOČASNÉ OBJEKTY P..._01'!F38</f>
        <v>0</v>
      </c>
      <c r="BD70" s="134">
        <f>'SO 03 - DOČASNÉ OBJEKTY P..._01'!F39</f>
        <v>0</v>
      </c>
      <c r="BE70" s="4"/>
      <c r="BT70" s="135" t="s">
        <v>82</v>
      </c>
      <c r="BV70" s="135" t="s">
        <v>75</v>
      </c>
      <c r="BW70" s="135" t="s">
        <v>122</v>
      </c>
      <c r="BX70" s="135" t="s">
        <v>115</v>
      </c>
      <c r="CL70" s="135" t="s">
        <v>19</v>
      </c>
    </row>
    <row r="71" s="4" customFormat="1" ht="16.5" customHeight="1">
      <c r="A71" s="126" t="s">
        <v>83</v>
      </c>
      <c r="B71" s="65"/>
      <c r="C71" s="127"/>
      <c r="D71" s="127"/>
      <c r="E71" s="128" t="s">
        <v>98</v>
      </c>
      <c r="F71" s="128"/>
      <c r="G71" s="128"/>
      <c r="H71" s="128"/>
      <c r="I71" s="128"/>
      <c r="J71" s="127"/>
      <c r="K71" s="128" t="s">
        <v>99</v>
      </c>
      <c r="L71" s="128"/>
      <c r="M71" s="128"/>
      <c r="N71" s="128"/>
      <c r="O71" s="128"/>
      <c r="P71" s="128"/>
      <c r="Q71" s="128"/>
      <c r="R71" s="128"/>
      <c r="S71" s="128"/>
      <c r="T71" s="128"/>
      <c r="U71" s="128"/>
      <c r="V71" s="128"/>
      <c r="W71" s="128"/>
      <c r="X71" s="128"/>
      <c r="Y71" s="128"/>
      <c r="Z71" s="128"/>
      <c r="AA71" s="128"/>
      <c r="AB71" s="128"/>
      <c r="AC71" s="128"/>
      <c r="AD71" s="128"/>
      <c r="AE71" s="128"/>
      <c r="AF71" s="128"/>
      <c r="AG71" s="129">
        <f>'VON - Vedlejší a ostatní ..._02'!J32</f>
        <v>0</v>
      </c>
      <c r="AH71" s="127"/>
      <c r="AI71" s="127"/>
      <c r="AJ71" s="127"/>
      <c r="AK71" s="127"/>
      <c r="AL71" s="127"/>
      <c r="AM71" s="127"/>
      <c r="AN71" s="129">
        <f>SUM(AG71,AT71)</f>
        <v>0</v>
      </c>
      <c r="AO71" s="127"/>
      <c r="AP71" s="127"/>
      <c r="AQ71" s="130" t="s">
        <v>86</v>
      </c>
      <c r="AR71" s="67"/>
      <c r="AS71" s="136">
        <v>0</v>
      </c>
      <c r="AT71" s="137">
        <f>ROUND(SUM(AV71:AW71),2)</f>
        <v>0</v>
      </c>
      <c r="AU71" s="138">
        <f>'VON - Vedlejší a ostatní ..._02'!P88</f>
        <v>0</v>
      </c>
      <c r="AV71" s="137">
        <f>'VON - Vedlejší a ostatní ..._02'!J35</f>
        <v>0</v>
      </c>
      <c r="AW71" s="137">
        <f>'VON - Vedlejší a ostatní ..._02'!J36</f>
        <v>0</v>
      </c>
      <c r="AX71" s="137">
        <f>'VON - Vedlejší a ostatní ..._02'!J37</f>
        <v>0</v>
      </c>
      <c r="AY71" s="137">
        <f>'VON - Vedlejší a ostatní ..._02'!J38</f>
        <v>0</v>
      </c>
      <c r="AZ71" s="137">
        <f>'VON - Vedlejší a ostatní ..._02'!F35</f>
        <v>0</v>
      </c>
      <c r="BA71" s="137">
        <f>'VON - Vedlejší a ostatní ..._02'!F36</f>
        <v>0</v>
      </c>
      <c r="BB71" s="137">
        <f>'VON - Vedlejší a ostatní ..._02'!F37</f>
        <v>0</v>
      </c>
      <c r="BC71" s="137">
        <f>'VON - Vedlejší a ostatní ..._02'!F38</f>
        <v>0</v>
      </c>
      <c r="BD71" s="139">
        <f>'VON - Vedlejší a ostatní ..._02'!F39</f>
        <v>0</v>
      </c>
      <c r="BE71" s="4"/>
      <c r="BT71" s="135" t="s">
        <v>82</v>
      </c>
      <c r="BV71" s="135" t="s">
        <v>75</v>
      </c>
      <c r="BW71" s="135" t="s">
        <v>123</v>
      </c>
      <c r="BX71" s="135" t="s">
        <v>115</v>
      </c>
      <c r="CL71" s="135" t="s">
        <v>19</v>
      </c>
    </row>
    <row r="72" s="2" customFormat="1" ht="30" customHeight="1">
      <c r="A72" s="39"/>
      <c r="B72" s="40"/>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5"/>
      <c r="AS72" s="39"/>
      <c r="AT72" s="39"/>
      <c r="AU72" s="39"/>
      <c r="AV72" s="39"/>
      <c r="AW72" s="39"/>
      <c r="AX72" s="39"/>
      <c r="AY72" s="39"/>
      <c r="AZ72" s="39"/>
      <c r="BA72" s="39"/>
      <c r="BB72" s="39"/>
      <c r="BC72" s="39"/>
      <c r="BD72" s="39"/>
      <c r="BE72" s="39"/>
    </row>
    <row r="73" s="2" customFormat="1" ht="6.96" customHeight="1">
      <c r="A73" s="39"/>
      <c r="B73" s="61"/>
      <c r="C73" s="62"/>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45"/>
      <c r="AS73" s="39"/>
      <c r="AT73" s="39"/>
      <c r="AU73" s="39"/>
      <c r="AV73" s="39"/>
      <c r="AW73" s="39"/>
      <c r="AX73" s="39"/>
      <c r="AY73" s="39"/>
      <c r="AZ73" s="39"/>
      <c r="BA73" s="39"/>
      <c r="BB73" s="39"/>
      <c r="BC73" s="39"/>
      <c r="BD73" s="39"/>
      <c r="BE73" s="39"/>
    </row>
  </sheetData>
  <sheetProtection sheet="1" formatColumns="0" formatRows="0" objects="1" scenarios="1" spinCount="100000" saltValue="z7grQV42p6JXda/OqNzNwJm39ylW93INTe2l2na3Fh1VKdRJG2cn9wOwuwjiB2l1Uftq+JkKyF0tTkdaj8C/0A==" hashValue="eD2VQr736qu08YHeiUI6fOLQKnYiQrrceK5aYFECVGXU1tkY4LcChq9x2SF4XD6o29w45PN1kt9tn9uulfcIkQ==" algorithmName="SHA-512" password="CC35"/>
  <mergeCells count="106">
    <mergeCell ref="C52:G52"/>
    <mergeCell ref="D61:H61"/>
    <mergeCell ref="D55:H55"/>
    <mergeCell ref="E60:I60"/>
    <mergeCell ref="E56:I56"/>
    <mergeCell ref="E64:I64"/>
    <mergeCell ref="E57:I57"/>
    <mergeCell ref="E62:I62"/>
    <mergeCell ref="E58:I58"/>
    <mergeCell ref="E59:I59"/>
    <mergeCell ref="E63:I63"/>
    <mergeCell ref="I52:AF52"/>
    <mergeCell ref="J61:AF61"/>
    <mergeCell ref="J55:AF55"/>
    <mergeCell ref="K62:AF62"/>
    <mergeCell ref="K58:AF58"/>
    <mergeCell ref="K63:AF63"/>
    <mergeCell ref="K60:AF60"/>
    <mergeCell ref="K56:AF56"/>
    <mergeCell ref="K64:AF64"/>
    <mergeCell ref="K59:AF59"/>
    <mergeCell ref="K57:AF57"/>
    <mergeCell ref="L45:AO45"/>
    <mergeCell ref="E65:I65"/>
    <mergeCell ref="K65:AF65"/>
    <mergeCell ref="E66:I66"/>
    <mergeCell ref="K66:AF66"/>
    <mergeCell ref="D67:H67"/>
    <mergeCell ref="J67:AF67"/>
    <mergeCell ref="E68:I68"/>
    <mergeCell ref="K68:AF68"/>
    <mergeCell ref="E69:I69"/>
    <mergeCell ref="K69:AF69"/>
    <mergeCell ref="E70:I70"/>
    <mergeCell ref="K70:AF70"/>
    <mergeCell ref="E71:I71"/>
    <mergeCell ref="K71:AF71"/>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2:AM62"/>
    <mergeCell ref="AG63:AM63"/>
    <mergeCell ref="AG60:AM60"/>
    <mergeCell ref="AG61:AM61"/>
    <mergeCell ref="AG64:AM64"/>
    <mergeCell ref="AG58:AM58"/>
    <mergeCell ref="AG57:AM57"/>
    <mergeCell ref="AG56:AM56"/>
    <mergeCell ref="AG55:AM55"/>
    <mergeCell ref="AG59:AM59"/>
    <mergeCell ref="AG52:AM52"/>
    <mergeCell ref="AM47:AN47"/>
    <mergeCell ref="AM49:AP49"/>
    <mergeCell ref="AM50:AP50"/>
    <mergeCell ref="AN59:AP59"/>
    <mergeCell ref="AN64:AP64"/>
    <mergeCell ref="AN63:AP63"/>
    <mergeCell ref="AN52:AP52"/>
    <mergeCell ref="AN62:AP62"/>
    <mergeCell ref="AN55:AP55"/>
    <mergeCell ref="AN60:AP60"/>
    <mergeCell ref="AN56:AP56"/>
    <mergeCell ref="AN57:AP57"/>
    <mergeCell ref="AN61:AP61"/>
    <mergeCell ref="AN58:AP58"/>
    <mergeCell ref="AS49:AT51"/>
    <mergeCell ref="AN65:AP65"/>
    <mergeCell ref="AG65:AM65"/>
    <mergeCell ref="AN66:AP66"/>
    <mergeCell ref="AG66:AM66"/>
    <mergeCell ref="AN67:AP67"/>
    <mergeCell ref="AG67:AM67"/>
    <mergeCell ref="AN68:AP68"/>
    <mergeCell ref="AG68:AM68"/>
    <mergeCell ref="AN69:AP69"/>
    <mergeCell ref="AG69:AM69"/>
    <mergeCell ref="AN70:AP70"/>
    <mergeCell ref="AG70:AM70"/>
    <mergeCell ref="AN71:AP71"/>
    <mergeCell ref="AG71:AM71"/>
    <mergeCell ref="AN54:AP54"/>
  </mergeCells>
  <hyperlinks>
    <hyperlink ref="A56" location="'SO 01 - Odstranění povodň...'!C2" display="/"/>
    <hyperlink ref="A57" location="'SO 02 - Opravy stabilizač...'!C2" display="/"/>
    <hyperlink ref="A58" location="'SO 03 - Dočasné objekty p...'!C2" display="/"/>
    <hyperlink ref="A59" location="'SO 04 - Dočasné objekty p...'!C2" display="/"/>
    <hyperlink ref="A60" location="'VON - Vedlejší a ostatní ...'!C2" display="/"/>
    <hyperlink ref="A62" location="'SO 01 - Odtěžení sediment...'!C2" display="/"/>
    <hyperlink ref="A63" location="'SO 02 - Odtěžení sediment...'!C2" display="/"/>
    <hyperlink ref="A64" location="'SO 03 - Oprava spádových ...'!C2" display="/"/>
    <hyperlink ref="A65" location="'SO 04 - Ostatní stavební ...'!C2" display="/"/>
    <hyperlink ref="A66" location="'VON - Vedlejší a ostatní ..._01'!C2" display="/"/>
    <hyperlink ref="A68" location="'SO 01 - OPRAVA JEZU TEMNÝ...'!C2" display="/"/>
    <hyperlink ref="A69" location="'SO 02 - ODSTRANĚNÍ A MANI...'!C2" display="/"/>
    <hyperlink ref="A70" location="'SO 03 - DOČASNÉ OBJEKTY P..._01'!C2" display="/"/>
    <hyperlink ref="A71" location="'VON - Vedlejší a ostatní ..._02'!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111</v>
      </c>
    </row>
    <row r="3" s="1" customFormat="1" ht="6.96" customHeight="1">
      <c r="B3" s="140"/>
      <c r="C3" s="141"/>
      <c r="D3" s="141"/>
      <c r="E3" s="141"/>
      <c r="F3" s="141"/>
      <c r="G3" s="141"/>
      <c r="H3" s="141"/>
      <c r="I3" s="141"/>
      <c r="J3" s="141"/>
      <c r="K3" s="141"/>
      <c r="L3" s="21"/>
      <c r="AT3" s="18" t="s">
        <v>82</v>
      </c>
    </row>
    <row r="4" s="1" customFormat="1" ht="24.96" customHeight="1">
      <c r="B4" s="21"/>
      <c r="D4" s="142" t="s">
        <v>124</v>
      </c>
      <c r="L4" s="21"/>
      <c r="M4" s="143" t="s">
        <v>10</v>
      </c>
      <c r="AT4" s="18" t="s">
        <v>35</v>
      </c>
    </row>
    <row r="5" s="1" customFormat="1" ht="6.96" customHeight="1">
      <c r="B5" s="21"/>
      <c r="L5" s="21"/>
    </row>
    <row r="6" s="1" customFormat="1" ht="12" customHeight="1">
      <c r="B6" s="21"/>
      <c r="D6" s="144" t="s">
        <v>16</v>
      </c>
      <c r="L6" s="21"/>
    </row>
    <row r="7" s="1" customFormat="1" ht="16.5" customHeight="1">
      <c r="B7" s="21"/>
      <c r="E7" s="145" t="str">
        <f>'Rekapitulace stavby'!K6</f>
        <v>Úpa, Malá Úpa, odstranění povodňových škod</v>
      </c>
      <c r="F7" s="144"/>
      <c r="G7" s="144"/>
      <c r="H7" s="144"/>
      <c r="L7" s="21"/>
    </row>
    <row r="8" s="1" customFormat="1" ht="12" customHeight="1">
      <c r="B8" s="21"/>
      <c r="D8" s="144" t="s">
        <v>125</v>
      </c>
      <c r="L8" s="21"/>
    </row>
    <row r="9" s="2" customFormat="1" ht="16.5" customHeight="1">
      <c r="A9" s="39"/>
      <c r="B9" s="45"/>
      <c r="C9" s="39"/>
      <c r="D9" s="39"/>
      <c r="E9" s="145" t="s">
        <v>621</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127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730</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5" t="s">
        <v>88</v>
      </c>
      <c r="G13" s="39"/>
      <c r="H13" s="39"/>
      <c r="I13" s="144" t="s">
        <v>20</v>
      </c>
      <c r="J13" s="135"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5" t="s">
        <v>22</v>
      </c>
      <c r="G14" s="39"/>
      <c r="H14" s="39"/>
      <c r="I14" s="144" t="s">
        <v>23</v>
      </c>
      <c r="J14" s="148" t="str">
        <f>'Rekapitulace stavby'!AN8</f>
        <v>16.12.2025</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5" t="s">
        <v>27</v>
      </c>
      <c r="K16" s="39"/>
      <c r="L16" s="146"/>
      <c r="S16" s="39"/>
      <c r="T16" s="39"/>
      <c r="U16" s="39"/>
      <c r="V16" s="39"/>
      <c r="W16" s="39"/>
      <c r="X16" s="39"/>
      <c r="Y16" s="39"/>
      <c r="Z16" s="39"/>
      <c r="AA16" s="39"/>
      <c r="AB16" s="39"/>
      <c r="AC16" s="39"/>
      <c r="AD16" s="39"/>
      <c r="AE16" s="39"/>
    </row>
    <row r="17" s="2" customFormat="1" ht="18" customHeight="1">
      <c r="A17" s="39"/>
      <c r="B17" s="45"/>
      <c r="C17" s="39"/>
      <c r="D17" s="39"/>
      <c r="E17" s="135" t="s">
        <v>28</v>
      </c>
      <c r="F17" s="39"/>
      <c r="G17" s="39"/>
      <c r="H17" s="39"/>
      <c r="I17" s="144" t="s">
        <v>29</v>
      </c>
      <c r="J17" s="135" t="s">
        <v>30</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31</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5"/>
      <c r="G20" s="135"/>
      <c r="H20" s="135"/>
      <c r="I20" s="144" t="s">
        <v>29</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33</v>
      </c>
      <c r="E22" s="39"/>
      <c r="F22" s="39"/>
      <c r="G22" s="39"/>
      <c r="H22" s="39"/>
      <c r="I22" s="144" t="s">
        <v>26</v>
      </c>
      <c r="J22" s="135" t="s">
        <v>19</v>
      </c>
      <c r="K22" s="39"/>
      <c r="L22" s="146"/>
      <c r="S22" s="39"/>
      <c r="T22" s="39"/>
      <c r="U22" s="39"/>
      <c r="V22" s="39"/>
      <c r="W22" s="39"/>
      <c r="X22" s="39"/>
      <c r="Y22" s="39"/>
      <c r="Z22" s="39"/>
      <c r="AA22" s="39"/>
      <c r="AB22" s="39"/>
      <c r="AC22" s="39"/>
      <c r="AD22" s="39"/>
      <c r="AE22" s="39"/>
    </row>
    <row r="23" s="2" customFormat="1" ht="18" customHeight="1">
      <c r="A23" s="39"/>
      <c r="B23" s="45"/>
      <c r="C23" s="39"/>
      <c r="D23" s="39"/>
      <c r="E23" s="135" t="s">
        <v>34</v>
      </c>
      <c r="F23" s="39"/>
      <c r="G23" s="39"/>
      <c r="H23" s="39"/>
      <c r="I23" s="144" t="s">
        <v>29</v>
      </c>
      <c r="J23" s="135" t="s">
        <v>19</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36</v>
      </c>
      <c r="E25" s="39"/>
      <c r="F25" s="39"/>
      <c r="G25" s="39"/>
      <c r="H25" s="39"/>
      <c r="I25" s="144" t="s">
        <v>26</v>
      </c>
      <c r="J25" s="135" t="str">
        <f>IF('Rekapitulace stavby'!AN19="","",'Rekapitulace stavby'!AN19)</f>
        <v/>
      </c>
      <c r="K25" s="39"/>
      <c r="L25" s="146"/>
      <c r="S25" s="39"/>
      <c r="T25" s="39"/>
      <c r="U25" s="39"/>
      <c r="V25" s="39"/>
      <c r="W25" s="39"/>
      <c r="X25" s="39"/>
      <c r="Y25" s="39"/>
      <c r="Z25" s="39"/>
      <c r="AA25" s="39"/>
      <c r="AB25" s="39"/>
      <c r="AC25" s="39"/>
      <c r="AD25" s="39"/>
      <c r="AE25" s="39"/>
    </row>
    <row r="26" s="2" customFormat="1" ht="18" customHeight="1">
      <c r="A26" s="39"/>
      <c r="B26" s="45"/>
      <c r="C26" s="39"/>
      <c r="D26" s="39"/>
      <c r="E26" s="135" t="str">
        <f>IF('Rekapitulace stavby'!E20="","",'Rekapitulace stavby'!E20)</f>
        <v xml:space="preserve"> </v>
      </c>
      <c r="F26" s="39"/>
      <c r="G26" s="39"/>
      <c r="H26" s="39"/>
      <c r="I26" s="144" t="s">
        <v>29</v>
      </c>
      <c r="J26" s="135" t="str">
        <f>IF('Rekapitulace stavby'!AN20="","",'Rekapitulace stavby'!AN20)</f>
        <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37</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38</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39</v>
      </c>
      <c r="E32" s="39"/>
      <c r="F32" s="39"/>
      <c r="G32" s="39"/>
      <c r="H32" s="39"/>
      <c r="I32" s="39"/>
      <c r="J32" s="155">
        <f>ROUND(J88,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41</v>
      </c>
      <c r="G34" s="39"/>
      <c r="H34" s="39"/>
      <c r="I34" s="156" t="s">
        <v>40</v>
      </c>
      <c r="J34" s="156" t="s">
        <v>42</v>
      </c>
      <c r="K34" s="39"/>
      <c r="L34" s="146"/>
      <c r="S34" s="39"/>
      <c r="T34" s="39"/>
      <c r="U34" s="39"/>
      <c r="V34" s="39"/>
      <c r="W34" s="39"/>
      <c r="X34" s="39"/>
      <c r="Y34" s="39"/>
      <c r="Z34" s="39"/>
      <c r="AA34" s="39"/>
      <c r="AB34" s="39"/>
      <c r="AC34" s="39"/>
      <c r="AD34" s="39"/>
      <c r="AE34" s="39"/>
    </row>
    <row r="35" hidden="1" s="2" customFormat="1" ht="14.4" customHeight="1">
      <c r="A35" s="39"/>
      <c r="B35" s="45"/>
      <c r="C35" s="39"/>
      <c r="D35" s="157" t="s">
        <v>43</v>
      </c>
      <c r="E35" s="144" t="s">
        <v>44</v>
      </c>
      <c r="F35" s="158">
        <f>ROUND((SUM(BE88:BE107)),  2)</f>
        <v>0</v>
      </c>
      <c r="G35" s="39"/>
      <c r="H35" s="39"/>
      <c r="I35" s="159">
        <v>0.20999999999999999</v>
      </c>
      <c r="J35" s="158">
        <f>ROUND(((SUM(BE88:BE107))*I35),  2)</f>
        <v>0</v>
      </c>
      <c r="K35" s="39"/>
      <c r="L35" s="146"/>
      <c r="S35" s="39"/>
      <c r="T35" s="39"/>
      <c r="U35" s="39"/>
      <c r="V35" s="39"/>
      <c r="W35" s="39"/>
      <c r="X35" s="39"/>
      <c r="Y35" s="39"/>
      <c r="Z35" s="39"/>
      <c r="AA35" s="39"/>
      <c r="AB35" s="39"/>
      <c r="AC35" s="39"/>
      <c r="AD35" s="39"/>
      <c r="AE35" s="39"/>
    </row>
    <row r="36" hidden="1" s="2" customFormat="1" ht="14.4" customHeight="1">
      <c r="A36" s="39"/>
      <c r="B36" s="45"/>
      <c r="C36" s="39"/>
      <c r="D36" s="39"/>
      <c r="E36" s="144" t="s">
        <v>45</v>
      </c>
      <c r="F36" s="158">
        <f>ROUND((SUM(BF88:BF107)),  2)</f>
        <v>0</v>
      </c>
      <c r="G36" s="39"/>
      <c r="H36" s="39"/>
      <c r="I36" s="159">
        <v>0.12</v>
      </c>
      <c r="J36" s="158">
        <f>ROUND(((SUM(BF88:BF107))*I36),  2)</f>
        <v>0</v>
      </c>
      <c r="K36" s="39"/>
      <c r="L36" s="146"/>
      <c r="S36" s="39"/>
      <c r="T36" s="39"/>
      <c r="U36" s="39"/>
      <c r="V36" s="39"/>
      <c r="W36" s="39"/>
      <c r="X36" s="39"/>
      <c r="Y36" s="39"/>
      <c r="Z36" s="39"/>
      <c r="AA36" s="39"/>
      <c r="AB36" s="39"/>
      <c r="AC36" s="39"/>
      <c r="AD36" s="39"/>
      <c r="AE36" s="39"/>
    </row>
    <row r="37" s="2" customFormat="1" ht="14.4" customHeight="1">
      <c r="A37" s="39"/>
      <c r="B37" s="45"/>
      <c r="C37" s="39"/>
      <c r="D37" s="144" t="s">
        <v>43</v>
      </c>
      <c r="E37" s="144" t="s">
        <v>46</v>
      </c>
      <c r="F37" s="158">
        <f>ROUND((SUM(BG88:BG107)),  2)</f>
        <v>0</v>
      </c>
      <c r="G37" s="39"/>
      <c r="H37" s="39"/>
      <c r="I37" s="159">
        <v>0.20999999999999999</v>
      </c>
      <c r="J37" s="158">
        <f>0</f>
        <v>0</v>
      </c>
      <c r="K37" s="39"/>
      <c r="L37" s="146"/>
      <c r="S37" s="39"/>
      <c r="T37" s="39"/>
      <c r="U37" s="39"/>
      <c r="V37" s="39"/>
      <c r="W37" s="39"/>
      <c r="X37" s="39"/>
      <c r="Y37" s="39"/>
      <c r="Z37" s="39"/>
      <c r="AA37" s="39"/>
      <c r="AB37" s="39"/>
      <c r="AC37" s="39"/>
      <c r="AD37" s="39"/>
      <c r="AE37" s="39"/>
    </row>
    <row r="38" s="2" customFormat="1" ht="14.4" customHeight="1">
      <c r="A38" s="39"/>
      <c r="B38" s="45"/>
      <c r="C38" s="39"/>
      <c r="D38" s="39"/>
      <c r="E38" s="144" t="s">
        <v>47</v>
      </c>
      <c r="F38" s="158">
        <f>ROUND((SUM(BH88:BH107)),  2)</f>
        <v>0</v>
      </c>
      <c r="G38" s="39"/>
      <c r="H38" s="39"/>
      <c r="I38" s="159">
        <v>0.12</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48</v>
      </c>
      <c r="F39" s="158">
        <f>ROUND((SUM(BI88:BI107)),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49</v>
      </c>
      <c r="E41" s="162"/>
      <c r="F41" s="162"/>
      <c r="G41" s="163" t="s">
        <v>50</v>
      </c>
      <c r="H41" s="164" t="s">
        <v>51</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129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Úpa, Malá Úpa, odstranění povodňových škod</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125</v>
      </c>
      <c r="D51" s="23"/>
      <c r="E51" s="23"/>
      <c r="F51" s="23"/>
      <c r="G51" s="23"/>
      <c r="H51" s="23"/>
      <c r="I51" s="23"/>
      <c r="J51" s="23"/>
      <c r="K51" s="23"/>
      <c r="L51" s="21"/>
    </row>
    <row r="52" s="2" customFormat="1" ht="16.5" customHeight="1">
      <c r="A52" s="39"/>
      <c r="B52" s="40"/>
      <c r="C52" s="41"/>
      <c r="D52" s="41"/>
      <c r="E52" s="171" t="s">
        <v>621</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127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1" t="str">
        <f>E11</f>
        <v>SO 04 - Ostatní stavební náklady</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4" t="str">
        <f>IF(J14="","",J14)</f>
        <v>16.12.2025</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40.05" customHeight="1">
      <c r="A58" s="39"/>
      <c r="B58" s="40"/>
      <c r="C58" s="33" t="s">
        <v>25</v>
      </c>
      <c r="D58" s="41"/>
      <c r="E58" s="41"/>
      <c r="F58" s="28" t="str">
        <f>E17</f>
        <v>Povodí Labe, státní podnik</v>
      </c>
      <c r="G58" s="41"/>
      <c r="H58" s="41"/>
      <c r="I58" s="33" t="s">
        <v>33</v>
      </c>
      <c r="J58" s="37" t="str">
        <f>E23</f>
        <v>Vodohospodářský rozvoj a výstavba a.s., Praha 5</v>
      </c>
      <c r="K58" s="41"/>
      <c r="L58" s="146"/>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36</v>
      </c>
      <c r="J59" s="37" t="str">
        <f>E26</f>
        <v xml:space="preserve"> </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130</v>
      </c>
      <c r="D61" s="173"/>
      <c r="E61" s="173"/>
      <c r="F61" s="173"/>
      <c r="G61" s="173"/>
      <c r="H61" s="173"/>
      <c r="I61" s="173"/>
      <c r="J61" s="174" t="s">
        <v>131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71</v>
      </c>
      <c r="D63" s="41"/>
      <c r="E63" s="41"/>
      <c r="F63" s="41"/>
      <c r="G63" s="41"/>
      <c r="H63" s="41"/>
      <c r="I63" s="41"/>
      <c r="J63" s="104">
        <f>J88</f>
        <v>0</v>
      </c>
      <c r="K63" s="41"/>
      <c r="L63" s="146"/>
      <c r="S63" s="39"/>
      <c r="T63" s="39"/>
      <c r="U63" s="39"/>
      <c r="V63" s="39"/>
      <c r="W63" s="39"/>
      <c r="X63" s="39"/>
      <c r="Y63" s="39"/>
      <c r="Z63" s="39"/>
      <c r="AA63" s="39"/>
      <c r="AB63" s="39"/>
      <c r="AC63" s="39"/>
      <c r="AD63" s="39"/>
      <c r="AE63" s="39"/>
      <c r="AU63" s="18" t="s">
        <v>132</v>
      </c>
    </row>
    <row r="64" s="9" customFormat="1" ht="24.96" customHeight="1">
      <c r="A64" s="9"/>
      <c r="B64" s="176"/>
      <c r="C64" s="177"/>
      <c r="D64" s="178" t="s">
        <v>133</v>
      </c>
      <c r="E64" s="179"/>
      <c r="F64" s="179"/>
      <c r="G64" s="179"/>
      <c r="H64" s="179"/>
      <c r="I64" s="179"/>
      <c r="J64" s="180">
        <f>J89</f>
        <v>0</v>
      </c>
      <c r="K64" s="177"/>
      <c r="L64" s="181"/>
      <c r="S64" s="9"/>
      <c r="T64" s="9"/>
      <c r="U64" s="9"/>
      <c r="V64" s="9"/>
      <c r="W64" s="9"/>
      <c r="X64" s="9"/>
      <c r="Y64" s="9"/>
      <c r="Z64" s="9"/>
      <c r="AA64" s="9"/>
      <c r="AB64" s="9"/>
      <c r="AC64" s="9"/>
      <c r="AD64" s="9"/>
      <c r="AE64" s="9"/>
    </row>
    <row r="65" s="10" customFormat="1" ht="19.92" customHeight="1">
      <c r="A65" s="10"/>
      <c r="B65" s="182"/>
      <c r="C65" s="127"/>
      <c r="D65" s="183" t="s">
        <v>134</v>
      </c>
      <c r="E65" s="184"/>
      <c r="F65" s="184"/>
      <c r="G65" s="184"/>
      <c r="H65" s="184"/>
      <c r="I65" s="184"/>
      <c r="J65" s="185">
        <f>J90</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404</v>
      </c>
      <c r="E66" s="184"/>
      <c r="F66" s="184"/>
      <c r="G66" s="184"/>
      <c r="H66" s="184"/>
      <c r="I66" s="184"/>
      <c r="J66" s="185">
        <f>J104</f>
        <v>0</v>
      </c>
      <c r="K66" s="127"/>
      <c r="L66" s="186"/>
      <c r="S66" s="10"/>
      <c r="T66" s="10"/>
      <c r="U66" s="10"/>
      <c r="V66" s="10"/>
      <c r="W66" s="10"/>
      <c r="X66" s="10"/>
      <c r="Y66" s="10"/>
      <c r="Z66" s="10"/>
      <c r="AA66" s="10"/>
      <c r="AB66" s="10"/>
      <c r="AC66" s="10"/>
      <c r="AD66" s="10"/>
      <c r="AE66" s="10"/>
    </row>
    <row r="67" s="2" customFormat="1" ht="21.84" customHeight="1">
      <c r="A67" s="39"/>
      <c r="B67" s="40"/>
      <c r="C67" s="41"/>
      <c r="D67" s="41"/>
      <c r="E67" s="41"/>
      <c r="F67" s="41"/>
      <c r="G67" s="41"/>
      <c r="H67" s="41"/>
      <c r="I67" s="41"/>
      <c r="J67" s="41"/>
      <c r="K67" s="41"/>
      <c r="L67" s="146"/>
      <c r="S67" s="39"/>
      <c r="T67" s="39"/>
      <c r="U67" s="39"/>
      <c r="V67" s="39"/>
      <c r="W67" s="39"/>
      <c r="X67" s="39"/>
      <c r="Y67" s="39"/>
      <c r="Z67" s="39"/>
      <c r="AA67" s="39"/>
      <c r="AB67" s="39"/>
      <c r="AC67" s="39"/>
      <c r="AD67" s="39"/>
      <c r="AE67" s="39"/>
    </row>
    <row r="68" s="2" customFormat="1" ht="6.96" customHeight="1">
      <c r="A68" s="39"/>
      <c r="B68" s="61"/>
      <c r="C68" s="62"/>
      <c r="D68" s="62"/>
      <c r="E68" s="62"/>
      <c r="F68" s="62"/>
      <c r="G68" s="62"/>
      <c r="H68" s="62"/>
      <c r="I68" s="62"/>
      <c r="J68" s="62"/>
      <c r="K68" s="62"/>
      <c r="L68" s="146"/>
      <c r="S68" s="39"/>
      <c r="T68" s="39"/>
      <c r="U68" s="39"/>
      <c r="V68" s="39"/>
      <c r="W68" s="39"/>
      <c r="X68" s="39"/>
      <c r="Y68" s="39"/>
      <c r="Z68" s="39"/>
      <c r="AA68" s="39"/>
      <c r="AB68" s="39"/>
      <c r="AC68" s="39"/>
      <c r="AD68" s="39"/>
      <c r="AE68" s="39"/>
    </row>
    <row r="72" s="2" customFormat="1" ht="6.96" customHeight="1">
      <c r="A72" s="39"/>
      <c r="B72" s="63"/>
      <c r="C72" s="64"/>
      <c r="D72" s="64"/>
      <c r="E72" s="64"/>
      <c r="F72" s="64"/>
      <c r="G72" s="64"/>
      <c r="H72" s="64"/>
      <c r="I72" s="64"/>
      <c r="J72" s="64"/>
      <c r="K72" s="64"/>
      <c r="L72" s="146"/>
      <c r="S72" s="39"/>
      <c r="T72" s="39"/>
      <c r="U72" s="39"/>
      <c r="V72" s="39"/>
      <c r="W72" s="39"/>
      <c r="X72" s="39"/>
      <c r="Y72" s="39"/>
      <c r="Z72" s="39"/>
      <c r="AA72" s="39"/>
      <c r="AB72" s="39"/>
      <c r="AC72" s="39"/>
      <c r="AD72" s="39"/>
      <c r="AE72" s="39"/>
    </row>
    <row r="73" s="2" customFormat="1" ht="24.96" customHeight="1">
      <c r="A73" s="39"/>
      <c r="B73" s="40"/>
      <c r="C73" s="24" t="s">
        <v>135</v>
      </c>
      <c r="D73" s="41"/>
      <c r="E73" s="41"/>
      <c r="F73" s="41"/>
      <c r="G73" s="41"/>
      <c r="H73" s="41"/>
      <c r="I73" s="41"/>
      <c r="J73" s="41"/>
      <c r="K73" s="41"/>
      <c r="L73" s="146"/>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46"/>
      <c r="S74" s="39"/>
      <c r="T74" s="39"/>
      <c r="U74" s="39"/>
      <c r="V74" s="39"/>
      <c r="W74" s="39"/>
      <c r="X74" s="39"/>
      <c r="Y74" s="39"/>
      <c r="Z74" s="39"/>
      <c r="AA74" s="39"/>
      <c r="AB74" s="39"/>
      <c r="AC74" s="39"/>
      <c r="AD74" s="39"/>
      <c r="AE74" s="39"/>
    </row>
    <row r="75" s="2" customFormat="1" ht="12" customHeight="1">
      <c r="A75" s="39"/>
      <c r="B75" s="40"/>
      <c r="C75" s="33" t="s">
        <v>16</v>
      </c>
      <c r="D75" s="41"/>
      <c r="E75" s="41"/>
      <c r="F75" s="41"/>
      <c r="G75" s="41"/>
      <c r="H75" s="41"/>
      <c r="I75" s="41"/>
      <c r="J75" s="41"/>
      <c r="K75" s="41"/>
      <c r="L75" s="146"/>
      <c r="S75" s="39"/>
      <c r="T75" s="39"/>
      <c r="U75" s="39"/>
      <c r="V75" s="39"/>
      <c r="W75" s="39"/>
      <c r="X75" s="39"/>
      <c r="Y75" s="39"/>
      <c r="Z75" s="39"/>
      <c r="AA75" s="39"/>
      <c r="AB75" s="39"/>
      <c r="AC75" s="39"/>
      <c r="AD75" s="39"/>
      <c r="AE75" s="39"/>
    </row>
    <row r="76" s="2" customFormat="1" ht="16.5" customHeight="1">
      <c r="A76" s="39"/>
      <c r="B76" s="40"/>
      <c r="C76" s="41"/>
      <c r="D76" s="41"/>
      <c r="E76" s="171" t="str">
        <f>E7</f>
        <v>Úpa, Malá Úpa, odstranění povodňových škod</v>
      </c>
      <c r="F76" s="33"/>
      <c r="G76" s="33"/>
      <c r="H76" s="33"/>
      <c r="I76" s="41"/>
      <c r="J76" s="41"/>
      <c r="K76" s="41"/>
      <c r="L76" s="146"/>
      <c r="S76" s="39"/>
      <c r="T76" s="39"/>
      <c r="U76" s="39"/>
      <c r="V76" s="39"/>
      <c r="W76" s="39"/>
      <c r="X76" s="39"/>
      <c r="Y76" s="39"/>
      <c r="Z76" s="39"/>
      <c r="AA76" s="39"/>
      <c r="AB76" s="39"/>
      <c r="AC76" s="39"/>
      <c r="AD76" s="39"/>
      <c r="AE76" s="39"/>
    </row>
    <row r="77" s="1" customFormat="1" ht="12" customHeight="1">
      <c r="B77" s="22"/>
      <c r="C77" s="33" t="s">
        <v>125</v>
      </c>
      <c r="D77" s="23"/>
      <c r="E77" s="23"/>
      <c r="F77" s="23"/>
      <c r="G77" s="23"/>
      <c r="H77" s="23"/>
      <c r="I77" s="23"/>
      <c r="J77" s="23"/>
      <c r="K77" s="23"/>
      <c r="L77" s="21"/>
    </row>
    <row r="78" s="2" customFormat="1" ht="16.5" customHeight="1">
      <c r="A78" s="39"/>
      <c r="B78" s="40"/>
      <c r="C78" s="41"/>
      <c r="D78" s="41"/>
      <c r="E78" s="171" t="s">
        <v>621</v>
      </c>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127</v>
      </c>
      <c r="D79" s="41"/>
      <c r="E79" s="41"/>
      <c r="F79" s="41"/>
      <c r="G79" s="41"/>
      <c r="H79" s="41"/>
      <c r="I79" s="41"/>
      <c r="J79" s="41"/>
      <c r="K79" s="41"/>
      <c r="L79" s="146"/>
      <c r="S79" s="39"/>
      <c r="T79" s="39"/>
      <c r="U79" s="39"/>
      <c r="V79" s="39"/>
      <c r="W79" s="39"/>
      <c r="X79" s="39"/>
      <c r="Y79" s="39"/>
      <c r="Z79" s="39"/>
      <c r="AA79" s="39"/>
      <c r="AB79" s="39"/>
      <c r="AC79" s="39"/>
      <c r="AD79" s="39"/>
      <c r="AE79" s="39"/>
    </row>
    <row r="80" s="2" customFormat="1" ht="16.5" customHeight="1">
      <c r="A80" s="39"/>
      <c r="B80" s="40"/>
      <c r="C80" s="41"/>
      <c r="D80" s="41"/>
      <c r="E80" s="71" t="str">
        <f>E11</f>
        <v>SO 04 - Ostatní stavební náklady</v>
      </c>
      <c r="F80" s="41"/>
      <c r="G80" s="41"/>
      <c r="H80" s="41"/>
      <c r="I80" s="41"/>
      <c r="J80" s="41"/>
      <c r="K80" s="41"/>
      <c r="L80" s="146"/>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6"/>
      <c r="S81" s="39"/>
      <c r="T81" s="39"/>
      <c r="U81" s="39"/>
      <c r="V81" s="39"/>
      <c r="W81" s="39"/>
      <c r="X81" s="39"/>
      <c r="Y81" s="39"/>
      <c r="Z81" s="39"/>
      <c r="AA81" s="39"/>
      <c r="AB81" s="39"/>
      <c r="AC81" s="39"/>
      <c r="AD81" s="39"/>
      <c r="AE81" s="39"/>
    </row>
    <row r="82" s="2" customFormat="1" ht="12" customHeight="1">
      <c r="A82" s="39"/>
      <c r="B82" s="40"/>
      <c r="C82" s="33" t="s">
        <v>21</v>
      </c>
      <c r="D82" s="41"/>
      <c r="E82" s="41"/>
      <c r="F82" s="28" t="str">
        <f>F14</f>
        <v xml:space="preserve"> </v>
      </c>
      <c r="G82" s="41"/>
      <c r="H82" s="41"/>
      <c r="I82" s="33" t="s">
        <v>23</v>
      </c>
      <c r="J82" s="74" t="str">
        <f>IF(J14="","",J14)</f>
        <v>16.12.2025</v>
      </c>
      <c r="K82" s="41"/>
      <c r="L82" s="146"/>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2" customFormat="1" ht="40.05" customHeight="1">
      <c r="A84" s="39"/>
      <c r="B84" s="40"/>
      <c r="C84" s="33" t="s">
        <v>25</v>
      </c>
      <c r="D84" s="41"/>
      <c r="E84" s="41"/>
      <c r="F84" s="28" t="str">
        <f>E17</f>
        <v>Povodí Labe, státní podnik</v>
      </c>
      <c r="G84" s="41"/>
      <c r="H84" s="41"/>
      <c r="I84" s="33" t="s">
        <v>33</v>
      </c>
      <c r="J84" s="37" t="str">
        <f>E23</f>
        <v>Vodohospodářský rozvoj a výstavba a.s., Praha 5</v>
      </c>
      <c r="K84" s="41"/>
      <c r="L84" s="146"/>
      <c r="S84" s="39"/>
      <c r="T84" s="39"/>
      <c r="U84" s="39"/>
      <c r="V84" s="39"/>
      <c r="W84" s="39"/>
      <c r="X84" s="39"/>
      <c r="Y84" s="39"/>
      <c r="Z84" s="39"/>
      <c r="AA84" s="39"/>
      <c r="AB84" s="39"/>
      <c r="AC84" s="39"/>
      <c r="AD84" s="39"/>
      <c r="AE84" s="39"/>
    </row>
    <row r="85" s="2" customFormat="1" ht="15.15" customHeight="1">
      <c r="A85" s="39"/>
      <c r="B85" s="40"/>
      <c r="C85" s="33" t="s">
        <v>31</v>
      </c>
      <c r="D85" s="41"/>
      <c r="E85" s="41"/>
      <c r="F85" s="28" t="str">
        <f>IF(E20="","",E20)</f>
        <v>Vyplň údaj</v>
      </c>
      <c r="G85" s="41"/>
      <c r="H85" s="41"/>
      <c r="I85" s="33" t="s">
        <v>36</v>
      </c>
      <c r="J85" s="37" t="str">
        <f>E26</f>
        <v xml:space="preserve"> </v>
      </c>
      <c r="K85" s="41"/>
      <c r="L85" s="146"/>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41"/>
      <c r="J86" s="41"/>
      <c r="K86" s="41"/>
      <c r="L86" s="146"/>
      <c r="S86" s="39"/>
      <c r="T86" s="39"/>
      <c r="U86" s="39"/>
      <c r="V86" s="39"/>
      <c r="W86" s="39"/>
      <c r="X86" s="39"/>
      <c r="Y86" s="39"/>
      <c r="Z86" s="39"/>
      <c r="AA86" s="39"/>
      <c r="AB86" s="39"/>
      <c r="AC86" s="39"/>
      <c r="AD86" s="39"/>
      <c r="AE86" s="39"/>
    </row>
    <row r="87" s="11" customFormat="1" ht="29.28" customHeight="1">
      <c r="A87" s="187"/>
      <c r="B87" s="188"/>
      <c r="C87" s="189" t="s">
        <v>136</v>
      </c>
      <c r="D87" s="190" t="s">
        <v>58</v>
      </c>
      <c r="E87" s="190" t="s">
        <v>54</v>
      </c>
      <c r="F87" s="190" t="s">
        <v>55</v>
      </c>
      <c r="G87" s="190" t="s">
        <v>137</v>
      </c>
      <c r="H87" s="190" t="s">
        <v>138</v>
      </c>
      <c r="I87" s="190" t="s">
        <v>139</v>
      </c>
      <c r="J87" s="190" t="s">
        <v>131</v>
      </c>
      <c r="K87" s="191" t="s">
        <v>140</v>
      </c>
      <c r="L87" s="192"/>
      <c r="M87" s="94" t="s">
        <v>19</v>
      </c>
      <c r="N87" s="95" t="s">
        <v>43</v>
      </c>
      <c r="O87" s="95" t="s">
        <v>141</v>
      </c>
      <c r="P87" s="95" t="s">
        <v>142</v>
      </c>
      <c r="Q87" s="95" t="s">
        <v>143</v>
      </c>
      <c r="R87" s="95" t="s">
        <v>144</v>
      </c>
      <c r="S87" s="95" t="s">
        <v>145</v>
      </c>
      <c r="T87" s="96" t="s">
        <v>146</v>
      </c>
      <c r="U87" s="187"/>
      <c r="V87" s="187"/>
      <c r="W87" s="187"/>
      <c r="X87" s="187"/>
      <c r="Y87" s="187"/>
      <c r="Z87" s="187"/>
      <c r="AA87" s="187"/>
      <c r="AB87" s="187"/>
      <c r="AC87" s="187"/>
      <c r="AD87" s="187"/>
      <c r="AE87" s="187"/>
    </row>
    <row r="88" s="2" customFormat="1" ht="22.8" customHeight="1">
      <c r="A88" s="39"/>
      <c r="B88" s="40"/>
      <c r="C88" s="101" t="s">
        <v>147</v>
      </c>
      <c r="D88" s="41"/>
      <c r="E88" s="41"/>
      <c r="F88" s="41"/>
      <c r="G88" s="41"/>
      <c r="H88" s="41"/>
      <c r="I88" s="41"/>
      <c r="J88" s="193">
        <f>BK88</f>
        <v>0</v>
      </c>
      <c r="K88" s="41"/>
      <c r="L88" s="45"/>
      <c r="M88" s="97"/>
      <c r="N88" s="194"/>
      <c r="O88" s="98"/>
      <c r="P88" s="195">
        <f>P89</f>
        <v>0</v>
      </c>
      <c r="Q88" s="98"/>
      <c r="R88" s="195">
        <f>R89</f>
        <v>149.96000000000001</v>
      </c>
      <c r="S88" s="98"/>
      <c r="T88" s="196">
        <f>T89</f>
        <v>0</v>
      </c>
      <c r="U88" s="39"/>
      <c r="V88" s="39"/>
      <c r="W88" s="39"/>
      <c r="X88" s="39"/>
      <c r="Y88" s="39"/>
      <c r="Z88" s="39"/>
      <c r="AA88" s="39"/>
      <c r="AB88" s="39"/>
      <c r="AC88" s="39"/>
      <c r="AD88" s="39"/>
      <c r="AE88" s="39"/>
      <c r="AT88" s="18" t="s">
        <v>72</v>
      </c>
      <c r="AU88" s="18" t="s">
        <v>132</v>
      </c>
      <c r="BK88" s="197">
        <f>BK89</f>
        <v>0</v>
      </c>
    </row>
    <row r="89" s="12" customFormat="1" ht="25.92" customHeight="1">
      <c r="A89" s="12"/>
      <c r="B89" s="198"/>
      <c r="C89" s="199"/>
      <c r="D89" s="200" t="s">
        <v>72</v>
      </c>
      <c r="E89" s="201" t="s">
        <v>148</v>
      </c>
      <c r="F89" s="201" t="s">
        <v>149</v>
      </c>
      <c r="G89" s="199"/>
      <c r="H89" s="199"/>
      <c r="I89" s="202"/>
      <c r="J89" s="203">
        <f>BK89</f>
        <v>0</v>
      </c>
      <c r="K89" s="199"/>
      <c r="L89" s="204"/>
      <c r="M89" s="205"/>
      <c r="N89" s="206"/>
      <c r="O89" s="206"/>
      <c r="P89" s="207">
        <f>P90+P104</f>
        <v>0</v>
      </c>
      <c r="Q89" s="206"/>
      <c r="R89" s="207">
        <f>R90+R104</f>
        <v>149.96000000000001</v>
      </c>
      <c r="S89" s="206"/>
      <c r="T89" s="208">
        <f>T90+T104</f>
        <v>0</v>
      </c>
      <c r="U89" s="12"/>
      <c r="V89" s="12"/>
      <c r="W89" s="12"/>
      <c r="X89" s="12"/>
      <c r="Y89" s="12"/>
      <c r="Z89" s="12"/>
      <c r="AA89" s="12"/>
      <c r="AB89" s="12"/>
      <c r="AC89" s="12"/>
      <c r="AD89" s="12"/>
      <c r="AE89" s="12"/>
      <c r="AR89" s="209" t="s">
        <v>80</v>
      </c>
      <c r="AT89" s="210" t="s">
        <v>72</v>
      </c>
      <c r="AU89" s="210" t="s">
        <v>73</v>
      </c>
      <c r="AY89" s="209" t="s">
        <v>150</v>
      </c>
      <c r="BK89" s="211">
        <f>BK90+BK104</f>
        <v>0</v>
      </c>
    </row>
    <row r="90" s="12" customFormat="1" ht="22.8" customHeight="1">
      <c r="A90" s="12"/>
      <c r="B90" s="198"/>
      <c r="C90" s="199"/>
      <c r="D90" s="200" t="s">
        <v>72</v>
      </c>
      <c r="E90" s="212" t="s">
        <v>80</v>
      </c>
      <c r="F90" s="212" t="s">
        <v>151</v>
      </c>
      <c r="G90" s="199"/>
      <c r="H90" s="199"/>
      <c r="I90" s="202"/>
      <c r="J90" s="213">
        <f>BK90</f>
        <v>0</v>
      </c>
      <c r="K90" s="199"/>
      <c r="L90" s="204"/>
      <c r="M90" s="205"/>
      <c r="N90" s="206"/>
      <c r="O90" s="206"/>
      <c r="P90" s="207">
        <f>SUM(P91:P103)</f>
        <v>0</v>
      </c>
      <c r="Q90" s="206"/>
      <c r="R90" s="207">
        <f>SUM(R91:R103)</f>
        <v>0</v>
      </c>
      <c r="S90" s="206"/>
      <c r="T90" s="208">
        <f>SUM(T91:T103)</f>
        <v>0</v>
      </c>
      <c r="U90" s="12"/>
      <c r="V90" s="12"/>
      <c r="W90" s="12"/>
      <c r="X90" s="12"/>
      <c r="Y90" s="12"/>
      <c r="Z90" s="12"/>
      <c r="AA90" s="12"/>
      <c r="AB90" s="12"/>
      <c r="AC90" s="12"/>
      <c r="AD90" s="12"/>
      <c r="AE90" s="12"/>
      <c r="AR90" s="209" t="s">
        <v>80</v>
      </c>
      <c r="AT90" s="210" t="s">
        <v>72</v>
      </c>
      <c r="AU90" s="210" t="s">
        <v>80</v>
      </c>
      <c r="AY90" s="209" t="s">
        <v>150</v>
      </c>
      <c r="BK90" s="211">
        <f>SUM(BK91:BK103)</f>
        <v>0</v>
      </c>
    </row>
    <row r="91" s="2" customFormat="1" ht="37.8" customHeight="1">
      <c r="A91" s="39"/>
      <c r="B91" s="40"/>
      <c r="C91" s="214" t="s">
        <v>80</v>
      </c>
      <c r="D91" s="214" t="s">
        <v>152</v>
      </c>
      <c r="E91" s="215" t="s">
        <v>731</v>
      </c>
      <c r="F91" s="216" t="s">
        <v>732</v>
      </c>
      <c r="G91" s="217" t="s">
        <v>261</v>
      </c>
      <c r="H91" s="218">
        <v>330</v>
      </c>
      <c r="I91" s="219"/>
      <c r="J91" s="220">
        <f>ROUND(I91*H91,2)</f>
        <v>0</v>
      </c>
      <c r="K91" s="216" t="s">
        <v>625</v>
      </c>
      <c r="L91" s="45"/>
      <c r="M91" s="221" t="s">
        <v>19</v>
      </c>
      <c r="N91" s="222" t="s">
        <v>46</v>
      </c>
      <c r="O91" s="86"/>
      <c r="P91" s="223">
        <f>O91*H91</f>
        <v>0</v>
      </c>
      <c r="Q91" s="223">
        <v>0</v>
      </c>
      <c r="R91" s="223">
        <f>Q91*H91</f>
        <v>0</v>
      </c>
      <c r="S91" s="223">
        <v>0</v>
      </c>
      <c r="T91" s="224">
        <f>S91*H91</f>
        <v>0</v>
      </c>
      <c r="U91" s="39"/>
      <c r="V91" s="39"/>
      <c r="W91" s="39"/>
      <c r="X91" s="39"/>
      <c r="Y91" s="39"/>
      <c r="Z91" s="39"/>
      <c r="AA91" s="39"/>
      <c r="AB91" s="39"/>
      <c r="AC91" s="39"/>
      <c r="AD91" s="39"/>
      <c r="AE91" s="39"/>
      <c r="AR91" s="225" t="s">
        <v>156</v>
      </c>
      <c r="AT91" s="225" t="s">
        <v>152</v>
      </c>
      <c r="AU91" s="225" t="s">
        <v>82</v>
      </c>
      <c r="AY91" s="18" t="s">
        <v>150</v>
      </c>
      <c r="BE91" s="226">
        <f>IF(N91="základní",J91,0)</f>
        <v>0</v>
      </c>
      <c r="BF91" s="226">
        <f>IF(N91="snížená",J91,0)</f>
        <v>0</v>
      </c>
      <c r="BG91" s="226">
        <f>IF(N91="zákl. přenesená",J91,0)</f>
        <v>0</v>
      </c>
      <c r="BH91" s="226">
        <f>IF(N91="sníž. přenesená",J91,0)</f>
        <v>0</v>
      </c>
      <c r="BI91" s="226">
        <f>IF(N91="nulová",J91,0)</f>
        <v>0</v>
      </c>
      <c r="BJ91" s="18" t="s">
        <v>156</v>
      </c>
      <c r="BK91" s="226">
        <f>ROUND(I91*H91,2)</f>
        <v>0</v>
      </c>
      <c r="BL91" s="18" t="s">
        <v>156</v>
      </c>
      <c r="BM91" s="225" t="s">
        <v>733</v>
      </c>
    </row>
    <row r="92" s="2" customFormat="1">
      <c r="A92" s="39"/>
      <c r="B92" s="40"/>
      <c r="C92" s="41"/>
      <c r="D92" s="227" t="s">
        <v>158</v>
      </c>
      <c r="E92" s="41"/>
      <c r="F92" s="228" t="s">
        <v>734</v>
      </c>
      <c r="G92" s="41"/>
      <c r="H92" s="41"/>
      <c r="I92" s="229"/>
      <c r="J92" s="41"/>
      <c r="K92" s="41"/>
      <c r="L92" s="45"/>
      <c r="M92" s="230"/>
      <c r="N92" s="231"/>
      <c r="O92" s="86"/>
      <c r="P92" s="86"/>
      <c r="Q92" s="86"/>
      <c r="R92" s="86"/>
      <c r="S92" s="86"/>
      <c r="T92" s="87"/>
      <c r="U92" s="39"/>
      <c r="V92" s="39"/>
      <c r="W92" s="39"/>
      <c r="X92" s="39"/>
      <c r="Y92" s="39"/>
      <c r="Z92" s="39"/>
      <c r="AA92" s="39"/>
      <c r="AB92" s="39"/>
      <c r="AC92" s="39"/>
      <c r="AD92" s="39"/>
      <c r="AE92" s="39"/>
      <c r="AT92" s="18" t="s">
        <v>158</v>
      </c>
      <c r="AU92" s="18" t="s">
        <v>82</v>
      </c>
    </row>
    <row r="93" s="2" customFormat="1">
      <c r="A93" s="39"/>
      <c r="B93" s="40"/>
      <c r="C93" s="41"/>
      <c r="D93" s="247" t="s">
        <v>198</v>
      </c>
      <c r="E93" s="41"/>
      <c r="F93" s="248" t="s">
        <v>735</v>
      </c>
      <c r="G93" s="41"/>
      <c r="H93" s="41"/>
      <c r="I93" s="229"/>
      <c r="J93" s="41"/>
      <c r="K93" s="41"/>
      <c r="L93" s="45"/>
      <c r="M93" s="230"/>
      <c r="N93" s="231"/>
      <c r="O93" s="86"/>
      <c r="P93" s="86"/>
      <c r="Q93" s="86"/>
      <c r="R93" s="86"/>
      <c r="S93" s="86"/>
      <c r="T93" s="87"/>
      <c r="U93" s="39"/>
      <c r="V93" s="39"/>
      <c r="W93" s="39"/>
      <c r="X93" s="39"/>
      <c r="Y93" s="39"/>
      <c r="Z93" s="39"/>
      <c r="AA93" s="39"/>
      <c r="AB93" s="39"/>
      <c r="AC93" s="39"/>
      <c r="AD93" s="39"/>
      <c r="AE93" s="39"/>
      <c r="AT93" s="18" t="s">
        <v>198</v>
      </c>
      <c r="AU93" s="18" t="s">
        <v>82</v>
      </c>
    </row>
    <row r="94" s="13" customFormat="1">
      <c r="A94" s="13"/>
      <c r="B94" s="233"/>
      <c r="C94" s="234"/>
      <c r="D94" s="227" t="s">
        <v>161</v>
      </c>
      <c r="E94" s="235" t="s">
        <v>19</v>
      </c>
      <c r="F94" s="236" t="s">
        <v>736</v>
      </c>
      <c r="G94" s="234"/>
      <c r="H94" s="237">
        <v>330</v>
      </c>
      <c r="I94" s="238"/>
      <c r="J94" s="234"/>
      <c r="K94" s="234"/>
      <c r="L94" s="239"/>
      <c r="M94" s="240"/>
      <c r="N94" s="241"/>
      <c r="O94" s="241"/>
      <c r="P94" s="241"/>
      <c r="Q94" s="241"/>
      <c r="R94" s="241"/>
      <c r="S94" s="241"/>
      <c r="T94" s="242"/>
      <c r="U94" s="13"/>
      <c r="V94" s="13"/>
      <c r="W94" s="13"/>
      <c r="X94" s="13"/>
      <c r="Y94" s="13"/>
      <c r="Z94" s="13"/>
      <c r="AA94" s="13"/>
      <c r="AB94" s="13"/>
      <c r="AC94" s="13"/>
      <c r="AD94" s="13"/>
      <c r="AE94" s="13"/>
      <c r="AT94" s="243" t="s">
        <v>161</v>
      </c>
      <c r="AU94" s="243" t="s">
        <v>82</v>
      </c>
      <c r="AV94" s="13" t="s">
        <v>82</v>
      </c>
      <c r="AW94" s="13" t="s">
        <v>35</v>
      </c>
      <c r="AX94" s="13" t="s">
        <v>80</v>
      </c>
      <c r="AY94" s="243" t="s">
        <v>150</v>
      </c>
    </row>
    <row r="95" s="2" customFormat="1" ht="24.15" customHeight="1">
      <c r="A95" s="39"/>
      <c r="B95" s="40"/>
      <c r="C95" s="214" t="s">
        <v>82</v>
      </c>
      <c r="D95" s="214" t="s">
        <v>152</v>
      </c>
      <c r="E95" s="215" t="s">
        <v>737</v>
      </c>
      <c r="F95" s="216" t="s">
        <v>738</v>
      </c>
      <c r="G95" s="217" t="s">
        <v>261</v>
      </c>
      <c r="H95" s="218">
        <v>330</v>
      </c>
      <c r="I95" s="219"/>
      <c r="J95" s="220">
        <f>ROUND(I95*H95,2)</f>
        <v>0</v>
      </c>
      <c r="K95" s="216" t="s">
        <v>19</v>
      </c>
      <c r="L95" s="45"/>
      <c r="M95" s="221" t="s">
        <v>19</v>
      </c>
      <c r="N95" s="222" t="s">
        <v>46</v>
      </c>
      <c r="O95" s="86"/>
      <c r="P95" s="223">
        <f>O95*H95</f>
        <v>0</v>
      </c>
      <c r="Q95" s="223">
        <v>0</v>
      </c>
      <c r="R95" s="223">
        <f>Q95*H95</f>
        <v>0</v>
      </c>
      <c r="S95" s="223">
        <v>0</v>
      </c>
      <c r="T95" s="224">
        <f>S95*H95</f>
        <v>0</v>
      </c>
      <c r="U95" s="39"/>
      <c r="V95" s="39"/>
      <c r="W95" s="39"/>
      <c r="X95" s="39"/>
      <c r="Y95" s="39"/>
      <c r="Z95" s="39"/>
      <c r="AA95" s="39"/>
      <c r="AB95" s="39"/>
      <c r="AC95" s="39"/>
      <c r="AD95" s="39"/>
      <c r="AE95" s="39"/>
      <c r="AR95" s="225" t="s">
        <v>156</v>
      </c>
      <c r="AT95" s="225" t="s">
        <v>152</v>
      </c>
      <c r="AU95" s="225" t="s">
        <v>82</v>
      </c>
      <c r="AY95" s="18" t="s">
        <v>150</v>
      </c>
      <c r="BE95" s="226">
        <f>IF(N95="základní",J95,0)</f>
        <v>0</v>
      </c>
      <c r="BF95" s="226">
        <f>IF(N95="snížená",J95,0)</f>
        <v>0</v>
      </c>
      <c r="BG95" s="226">
        <f>IF(N95="zákl. přenesená",J95,0)</f>
        <v>0</v>
      </c>
      <c r="BH95" s="226">
        <f>IF(N95="sníž. přenesená",J95,0)</f>
        <v>0</v>
      </c>
      <c r="BI95" s="226">
        <f>IF(N95="nulová",J95,0)</f>
        <v>0</v>
      </c>
      <c r="BJ95" s="18" t="s">
        <v>156</v>
      </c>
      <c r="BK95" s="226">
        <f>ROUND(I95*H95,2)</f>
        <v>0</v>
      </c>
      <c r="BL95" s="18" t="s">
        <v>156</v>
      </c>
      <c r="BM95" s="225" t="s">
        <v>739</v>
      </c>
    </row>
    <row r="96" s="2" customFormat="1">
      <c r="A96" s="39"/>
      <c r="B96" s="40"/>
      <c r="C96" s="41"/>
      <c r="D96" s="227" t="s">
        <v>158</v>
      </c>
      <c r="E96" s="41"/>
      <c r="F96" s="228" t="s">
        <v>740</v>
      </c>
      <c r="G96" s="41"/>
      <c r="H96" s="41"/>
      <c r="I96" s="229"/>
      <c r="J96" s="41"/>
      <c r="K96" s="41"/>
      <c r="L96" s="45"/>
      <c r="M96" s="230"/>
      <c r="N96" s="231"/>
      <c r="O96" s="86"/>
      <c r="P96" s="86"/>
      <c r="Q96" s="86"/>
      <c r="R96" s="86"/>
      <c r="S96" s="86"/>
      <c r="T96" s="87"/>
      <c r="U96" s="39"/>
      <c r="V96" s="39"/>
      <c r="W96" s="39"/>
      <c r="X96" s="39"/>
      <c r="Y96" s="39"/>
      <c r="Z96" s="39"/>
      <c r="AA96" s="39"/>
      <c r="AB96" s="39"/>
      <c r="AC96" s="39"/>
      <c r="AD96" s="39"/>
      <c r="AE96" s="39"/>
      <c r="AT96" s="18" t="s">
        <v>158</v>
      </c>
      <c r="AU96" s="18" t="s">
        <v>82</v>
      </c>
    </row>
    <row r="97" s="2" customFormat="1">
      <c r="A97" s="39"/>
      <c r="B97" s="40"/>
      <c r="C97" s="41"/>
      <c r="D97" s="227" t="s">
        <v>159</v>
      </c>
      <c r="E97" s="41"/>
      <c r="F97" s="232" t="s">
        <v>741</v>
      </c>
      <c r="G97" s="41"/>
      <c r="H97" s="41"/>
      <c r="I97" s="229"/>
      <c r="J97" s="41"/>
      <c r="K97" s="41"/>
      <c r="L97" s="45"/>
      <c r="M97" s="230"/>
      <c r="N97" s="231"/>
      <c r="O97" s="86"/>
      <c r="P97" s="86"/>
      <c r="Q97" s="86"/>
      <c r="R97" s="86"/>
      <c r="S97" s="86"/>
      <c r="T97" s="87"/>
      <c r="U97" s="39"/>
      <c r="V97" s="39"/>
      <c r="W97" s="39"/>
      <c r="X97" s="39"/>
      <c r="Y97" s="39"/>
      <c r="Z97" s="39"/>
      <c r="AA97" s="39"/>
      <c r="AB97" s="39"/>
      <c r="AC97" s="39"/>
      <c r="AD97" s="39"/>
      <c r="AE97" s="39"/>
      <c r="AT97" s="18" t="s">
        <v>159</v>
      </c>
      <c r="AU97" s="18" t="s">
        <v>82</v>
      </c>
    </row>
    <row r="98" s="13" customFormat="1">
      <c r="A98" s="13"/>
      <c r="B98" s="233"/>
      <c r="C98" s="234"/>
      <c r="D98" s="227" t="s">
        <v>161</v>
      </c>
      <c r="E98" s="235" t="s">
        <v>19</v>
      </c>
      <c r="F98" s="236" t="s">
        <v>736</v>
      </c>
      <c r="G98" s="234"/>
      <c r="H98" s="237">
        <v>330</v>
      </c>
      <c r="I98" s="238"/>
      <c r="J98" s="234"/>
      <c r="K98" s="234"/>
      <c r="L98" s="239"/>
      <c r="M98" s="240"/>
      <c r="N98" s="241"/>
      <c r="O98" s="241"/>
      <c r="P98" s="241"/>
      <c r="Q98" s="241"/>
      <c r="R98" s="241"/>
      <c r="S98" s="241"/>
      <c r="T98" s="242"/>
      <c r="U98" s="13"/>
      <c r="V98" s="13"/>
      <c r="W98" s="13"/>
      <c r="X98" s="13"/>
      <c r="Y98" s="13"/>
      <c r="Z98" s="13"/>
      <c r="AA98" s="13"/>
      <c r="AB98" s="13"/>
      <c r="AC98" s="13"/>
      <c r="AD98" s="13"/>
      <c r="AE98" s="13"/>
      <c r="AT98" s="243" t="s">
        <v>161</v>
      </c>
      <c r="AU98" s="243" t="s">
        <v>82</v>
      </c>
      <c r="AV98" s="13" t="s">
        <v>82</v>
      </c>
      <c r="AW98" s="13" t="s">
        <v>35</v>
      </c>
      <c r="AX98" s="13" t="s">
        <v>80</v>
      </c>
      <c r="AY98" s="243" t="s">
        <v>150</v>
      </c>
    </row>
    <row r="99" s="2" customFormat="1" ht="24.15" customHeight="1">
      <c r="A99" s="39"/>
      <c r="B99" s="40"/>
      <c r="C99" s="214" t="s">
        <v>168</v>
      </c>
      <c r="D99" s="214" t="s">
        <v>152</v>
      </c>
      <c r="E99" s="215" t="s">
        <v>742</v>
      </c>
      <c r="F99" s="216" t="s">
        <v>743</v>
      </c>
      <c r="G99" s="217" t="s">
        <v>261</v>
      </c>
      <c r="H99" s="218">
        <v>326</v>
      </c>
      <c r="I99" s="219"/>
      <c r="J99" s="220">
        <f>ROUND(I99*H99,2)</f>
        <v>0</v>
      </c>
      <c r="K99" s="216" t="s">
        <v>625</v>
      </c>
      <c r="L99" s="45"/>
      <c r="M99" s="221" t="s">
        <v>19</v>
      </c>
      <c r="N99" s="222" t="s">
        <v>46</v>
      </c>
      <c r="O99" s="86"/>
      <c r="P99" s="223">
        <f>O99*H99</f>
        <v>0</v>
      </c>
      <c r="Q99" s="223">
        <v>0</v>
      </c>
      <c r="R99" s="223">
        <f>Q99*H99</f>
        <v>0</v>
      </c>
      <c r="S99" s="223">
        <v>0</v>
      </c>
      <c r="T99" s="224">
        <f>S99*H99</f>
        <v>0</v>
      </c>
      <c r="U99" s="39"/>
      <c r="V99" s="39"/>
      <c r="W99" s="39"/>
      <c r="X99" s="39"/>
      <c r="Y99" s="39"/>
      <c r="Z99" s="39"/>
      <c r="AA99" s="39"/>
      <c r="AB99" s="39"/>
      <c r="AC99" s="39"/>
      <c r="AD99" s="39"/>
      <c r="AE99" s="39"/>
      <c r="AR99" s="225" t="s">
        <v>156</v>
      </c>
      <c r="AT99" s="225" t="s">
        <v>152</v>
      </c>
      <c r="AU99" s="225" t="s">
        <v>82</v>
      </c>
      <c r="AY99" s="18" t="s">
        <v>150</v>
      </c>
      <c r="BE99" s="226">
        <f>IF(N99="základní",J99,0)</f>
        <v>0</v>
      </c>
      <c r="BF99" s="226">
        <f>IF(N99="snížená",J99,0)</f>
        <v>0</v>
      </c>
      <c r="BG99" s="226">
        <f>IF(N99="zákl. přenesená",J99,0)</f>
        <v>0</v>
      </c>
      <c r="BH99" s="226">
        <f>IF(N99="sníž. přenesená",J99,0)</f>
        <v>0</v>
      </c>
      <c r="BI99" s="226">
        <f>IF(N99="nulová",J99,0)</f>
        <v>0</v>
      </c>
      <c r="BJ99" s="18" t="s">
        <v>156</v>
      </c>
      <c r="BK99" s="226">
        <f>ROUND(I99*H99,2)</f>
        <v>0</v>
      </c>
      <c r="BL99" s="18" t="s">
        <v>156</v>
      </c>
      <c r="BM99" s="225" t="s">
        <v>744</v>
      </c>
    </row>
    <row r="100" s="2" customFormat="1">
      <c r="A100" s="39"/>
      <c r="B100" s="40"/>
      <c r="C100" s="41"/>
      <c r="D100" s="227" t="s">
        <v>158</v>
      </c>
      <c r="E100" s="41"/>
      <c r="F100" s="228" t="s">
        <v>745</v>
      </c>
      <c r="G100" s="41"/>
      <c r="H100" s="41"/>
      <c r="I100" s="229"/>
      <c r="J100" s="41"/>
      <c r="K100" s="41"/>
      <c r="L100" s="45"/>
      <c r="M100" s="230"/>
      <c r="N100" s="231"/>
      <c r="O100" s="86"/>
      <c r="P100" s="86"/>
      <c r="Q100" s="86"/>
      <c r="R100" s="86"/>
      <c r="S100" s="86"/>
      <c r="T100" s="87"/>
      <c r="U100" s="39"/>
      <c r="V100" s="39"/>
      <c r="W100" s="39"/>
      <c r="X100" s="39"/>
      <c r="Y100" s="39"/>
      <c r="Z100" s="39"/>
      <c r="AA100" s="39"/>
      <c r="AB100" s="39"/>
      <c r="AC100" s="39"/>
      <c r="AD100" s="39"/>
      <c r="AE100" s="39"/>
      <c r="AT100" s="18" t="s">
        <v>158</v>
      </c>
      <c r="AU100" s="18" t="s">
        <v>82</v>
      </c>
    </row>
    <row r="101" s="2" customFormat="1">
      <c r="A101" s="39"/>
      <c r="B101" s="40"/>
      <c r="C101" s="41"/>
      <c r="D101" s="247" t="s">
        <v>198</v>
      </c>
      <c r="E101" s="41"/>
      <c r="F101" s="248" t="s">
        <v>746</v>
      </c>
      <c r="G101" s="41"/>
      <c r="H101" s="41"/>
      <c r="I101" s="229"/>
      <c r="J101" s="41"/>
      <c r="K101" s="41"/>
      <c r="L101" s="45"/>
      <c r="M101" s="230"/>
      <c r="N101" s="231"/>
      <c r="O101" s="86"/>
      <c r="P101" s="86"/>
      <c r="Q101" s="86"/>
      <c r="R101" s="86"/>
      <c r="S101" s="86"/>
      <c r="T101" s="87"/>
      <c r="U101" s="39"/>
      <c r="V101" s="39"/>
      <c r="W101" s="39"/>
      <c r="X101" s="39"/>
      <c r="Y101" s="39"/>
      <c r="Z101" s="39"/>
      <c r="AA101" s="39"/>
      <c r="AB101" s="39"/>
      <c r="AC101" s="39"/>
      <c r="AD101" s="39"/>
      <c r="AE101" s="39"/>
      <c r="AT101" s="18" t="s">
        <v>198</v>
      </c>
      <c r="AU101" s="18" t="s">
        <v>82</v>
      </c>
    </row>
    <row r="102" s="13" customFormat="1">
      <c r="A102" s="13"/>
      <c r="B102" s="233"/>
      <c r="C102" s="234"/>
      <c r="D102" s="227" t="s">
        <v>161</v>
      </c>
      <c r="E102" s="235" t="s">
        <v>19</v>
      </c>
      <c r="F102" s="236" t="s">
        <v>747</v>
      </c>
      <c r="G102" s="234"/>
      <c r="H102" s="237">
        <v>23</v>
      </c>
      <c r="I102" s="238"/>
      <c r="J102" s="234"/>
      <c r="K102" s="234"/>
      <c r="L102" s="239"/>
      <c r="M102" s="240"/>
      <c r="N102" s="241"/>
      <c r="O102" s="241"/>
      <c r="P102" s="241"/>
      <c r="Q102" s="241"/>
      <c r="R102" s="241"/>
      <c r="S102" s="241"/>
      <c r="T102" s="242"/>
      <c r="U102" s="13"/>
      <c r="V102" s="13"/>
      <c r="W102" s="13"/>
      <c r="X102" s="13"/>
      <c r="Y102" s="13"/>
      <c r="Z102" s="13"/>
      <c r="AA102" s="13"/>
      <c r="AB102" s="13"/>
      <c r="AC102" s="13"/>
      <c r="AD102" s="13"/>
      <c r="AE102" s="13"/>
      <c r="AT102" s="243" t="s">
        <v>161</v>
      </c>
      <c r="AU102" s="243" t="s">
        <v>82</v>
      </c>
      <c r="AV102" s="13" t="s">
        <v>82</v>
      </c>
      <c r="AW102" s="13" t="s">
        <v>35</v>
      </c>
      <c r="AX102" s="13" t="s">
        <v>73</v>
      </c>
      <c r="AY102" s="243" t="s">
        <v>150</v>
      </c>
    </row>
    <row r="103" s="13" customFormat="1">
      <c r="A103" s="13"/>
      <c r="B103" s="233"/>
      <c r="C103" s="234"/>
      <c r="D103" s="227" t="s">
        <v>161</v>
      </c>
      <c r="E103" s="235" t="s">
        <v>19</v>
      </c>
      <c r="F103" s="236" t="s">
        <v>748</v>
      </c>
      <c r="G103" s="234"/>
      <c r="H103" s="237">
        <v>303</v>
      </c>
      <c r="I103" s="238"/>
      <c r="J103" s="234"/>
      <c r="K103" s="234"/>
      <c r="L103" s="239"/>
      <c r="M103" s="240"/>
      <c r="N103" s="241"/>
      <c r="O103" s="241"/>
      <c r="P103" s="241"/>
      <c r="Q103" s="241"/>
      <c r="R103" s="241"/>
      <c r="S103" s="241"/>
      <c r="T103" s="242"/>
      <c r="U103" s="13"/>
      <c r="V103" s="13"/>
      <c r="W103" s="13"/>
      <c r="X103" s="13"/>
      <c r="Y103" s="13"/>
      <c r="Z103" s="13"/>
      <c r="AA103" s="13"/>
      <c r="AB103" s="13"/>
      <c r="AC103" s="13"/>
      <c r="AD103" s="13"/>
      <c r="AE103" s="13"/>
      <c r="AT103" s="243" t="s">
        <v>161</v>
      </c>
      <c r="AU103" s="243" t="s">
        <v>82</v>
      </c>
      <c r="AV103" s="13" t="s">
        <v>82</v>
      </c>
      <c r="AW103" s="13" t="s">
        <v>35</v>
      </c>
      <c r="AX103" s="13" t="s">
        <v>73</v>
      </c>
      <c r="AY103" s="243" t="s">
        <v>150</v>
      </c>
    </row>
    <row r="104" s="12" customFormat="1" ht="22.8" customHeight="1">
      <c r="A104" s="12"/>
      <c r="B104" s="198"/>
      <c r="C104" s="199"/>
      <c r="D104" s="200" t="s">
        <v>72</v>
      </c>
      <c r="E104" s="212" t="s">
        <v>211</v>
      </c>
      <c r="F104" s="212" t="s">
        <v>437</v>
      </c>
      <c r="G104" s="199"/>
      <c r="H104" s="199"/>
      <c r="I104" s="202"/>
      <c r="J104" s="213">
        <f>BK104</f>
        <v>0</v>
      </c>
      <c r="K104" s="199"/>
      <c r="L104" s="204"/>
      <c r="M104" s="205"/>
      <c r="N104" s="206"/>
      <c r="O104" s="206"/>
      <c r="P104" s="207">
        <f>SUM(P105:P107)</f>
        <v>0</v>
      </c>
      <c r="Q104" s="206"/>
      <c r="R104" s="207">
        <f>SUM(R105:R107)</f>
        <v>149.96000000000001</v>
      </c>
      <c r="S104" s="206"/>
      <c r="T104" s="208">
        <f>SUM(T105:T107)</f>
        <v>0</v>
      </c>
      <c r="U104" s="12"/>
      <c r="V104" s="12"/>
      <c r="W104" s="12"/>
      <c r="X104" s="12"/>
      <c r="Y104" s="12"/>
      <c r="Z104" s="12"/>
      <c r="AA104" s="12"/>
      <c r="AB104" s="12"/>
      <c r="AC104" s="12"/>
      <c r="AD104" s="12"/>
      <c r="AE104" s="12"/>
      <c r="AR104" s="209" t="s">
        <v>80</v>
      </c>
      <c r="AT104" s="210" t="s">
        <v>72</v>
      </c>
      <c r="AU104" s="210" t="s">
        <v>80</v>
      </c>
      <c r="AY104" s="209" t="s">
        <v>150</v>
      </c>
      <c r="BK104" s="211">
        <f>SUM(BK105:BK107)</f>
        <v>0</v>
      </c>
    </row>
    <row r="105" s="2" customFormat="1" ht="33" customHeight="1">
      <c r="A105" s="39"/>
      <c r="B105" s="40"/>
      <c r="C105" s="214" t="s">
        <v>156</v>
      </c>
      <c r="D105" s="214" t="s">
        <v>152</v>
      </c>
      <c r="E105" s="215" t="s">
        <v>749</v>
      </c>
      <c r="F105" s="216" t="s">
        <v>750</v>
      </c>
      <c r="G105" s="217" t="s">
        <v>187</v>
      </c>
      <c r="H105" s="218">
        <v>1</v>
      </c>
      <c r="I105" s="219"/>
      <c r="J105" s="220">
        <f>ROUND(I105*H105,2)</f>
        <v>0</v>
      </c>
      <c r="K105" s="216" t="s">
        <v>19</v>
      </c>
      <c r="L105" s="45"/>
      <c r="M105" s="221" t="s">
        <v>19</v>
      </c>
      <c r="N105" s="222" t="s">
        <v>46</v>
      </c>
      <c r="O105" s="86"/>
      <c r="P105" s="223">
        <f>O105*H105</f>
        <v>0</v>
      </c>
      <c r="Q105" s="223">
        <v>149.96000000000001</v>
      </c>
      <c r="R105" s="223">
        <f>Q105*H105</f>
        <v>149.96000000000001</v>
      </c>
      <c r="S105" s="223">
        <v>0</v>
      </c>
      <c r="T105" s="224">
        <f>S105*H105</f>
        <v>0</v>
      </c>
      <c r="U105" s="39"/>
      <c r="V105" s="39"/>
      <c r="W105" s="39"/>
      <c r="X105" s="39"/>
      <c r="Y105" s="39"/>
      <c r="Z105" s="39"/>
      <c r="AA105" s="39"/>
      <c r="AB105" s="39"/>
      <c r="AC105" s="39"/>
      <c r="AD105" s="39"/>
      <c r="AE105" s="39"/>
      <c r="AR105" s="225" t="s">
        <v>156</v>
      </c>
      <c r="AT105" s="225" t="s">
        <v>152</v>
      </c>
      <c r="AU105" s="225" t="s">
        <v>82</v>
      </c>
      <c r="AY105" s="18" t="s">
        <v>150</v>
      </c>
      <c r="BE105" s="226">
        <f>IF(N105="základní",J105,0)</f>
        <v>0</v>
      </c>
      <c r="BF105" s="226">
        <f>IF(N105="snížená",J105,0)</f>
        <v>0</v>
      </c>
      <c r="BG105" s="226">
        <f>IF(N105="zákl. přenesená",J105,0)</f>
        <v>0</v>
      </c>
      <c r="BH105" s="226">
        <f>IF(N105="sníž. přenesená",J105,0)</f>
        <v>0</v>
      </c>
      <c r="BI105" s="226">
        <f>IF(N105="nulová",J105,0)</f>
        <v>0</v>
      </c>
      <c r="BJ105" s="18" t="s">
        <v>156</v>
      </c>
      <c r="BK105" s="226">
        <f>ROUND(I105*H105,2)</f>
        <v>0</v>
      </c>
      <c r="BL105" s="18" t="s">
        <v>156</v>
      </c>
      <c r="BM105" s="225" t="s">
        <v>751</v>
      </c>
    </row>
    <row r="106" s="2" customFormat="1">
      <c r="A106" s="39"/>
      <c r="B106" s="40"/>
      <c r="C106" s="41"/>
      <c r="D106" s="227" t="s">
        <v>158</v>
      </c>
      <c r="E106" s="41"/>
      <c r="F106" s="228" t="s">
        <v>752</v>
      </c>
      <c r="G106" s="41"/>
      <c r="H106" s="41"/>
      <c r="I106" s="229"/>
      <c r="J106" s="41"/>
      <c r="K106" s="41"/>
      <c r="L106" s="45"/>
      <c r="M106" s="230"/>
      <c r="N106" s="231"/>
      <c r="O106" s="86"/>
      <c r="P106" s="86"/>
      <c r="Q106" s="86"/>
      <c r="R106" s="86"/>
      <c r="S106" s="86"/>
      <c r="T106" s="87"/>
      <c r="U106" s="39"/>
      <c r="V106" s="39"/>
      <c r="W106" s="39"/>
      <c r="X106" s="39"/>
      <c r="Y106" s="39"/>
      <c r="Z106" s="39"/>
      <c r="AA106" s="39"/>
      <c r="AB106" s="39"/>
      <c r="AC106" s="39"/>
      <c r="AD106" s="39"/>
      <c r="AE106" s="39"/>
      <c r="AT106" s="18" t="s">
        <v>158</v>
      </c>
      <c r="AU106" s="18" t="s">
        <v>82</v>
      </c>
    </row>
    <row r="107" s="2" customFormat="1">
      <c r="A107" s="39"/>
      <c r="B107" s="40"/>
      <c r="C107" s="41"/>
      <c r="D107" s="227" t="s">
        <v>159</v>
      </c>
      <c r="E107" s="41"/>
      <c r="F107" s="232" t="s">
        <v>753</v>
      </c>
      <c r="G107" s="41"/>
      <c r="H107" s="41"/>
      <c r="I107" s="229"/>
      <c r="J107" s="41"/>
      <c r="K107" s="41"/>
      <c r="L107" s="45"/>
      <c r="M107" s="269"/>
      <c r="N107" s="270"/>
      <c r="O107" s="271"/>
      <c r="P107" s="271"/>
      <c r="Q107" s="271"/>
      <c r="R107" s="271"/>
      <c r="S107" s="271"/>
      <c r="T107" s="272"/>
      <c r="U107" s="39"/>
      <c r="V107" s="39"/>
      <c r="W107" s="39"/>
      <c r="X107" s="39"/>
      <c r="Y107" s="39"/>
      <c r="Z107" s="39"/>
      <c r="AA107" s="39"/>
      <c r="AB107" s="39"/>
      <c r="AC107" s="39"/>
      <c r="AD107" s="39"/>
      <c r="AE107" s="39"/>
      <c r="AT107" s="18" t="s">
        <v>159</v>
      </c>
      <c r="AU107" s="18" t="s">
        <v>82</v>
      </c>
    </row>
    <row r="108" s="2" customFormat="1" ht="6.96" customHeight="1">
      <c r="A108" s="39"/>
      <c r="B108" s="61"/>
      <c r="C108" s="62"/>
      <c r="D108" s="62"/>
      <c r="E108" s="62"/>
      <c r="F108" s="62"/>
      <c r="G108" s="62"/>
      <c r="H108" s="62"/>
      <c r="I108" s="62"/>
      <c r="J108" s="62"/>
      <c r="K108" s="62"/>
      <c r="L108" s="45"/>
      <c r="M108" s="39"/>
      <c r="O108" s="39"/>
      <c r="P108" s="39"/>
      <c r="Q108" s="39"/>
      <c r="R108" s="39"/>
      <c r="S108" s="39"/>
      <c r="T108" s="39"/>
      <c r="U108" s="39"/>
      <c r="V108" s="39"/>
      <c r="W108" s="39"/>
      <c r="X108" s="39"/>
      <c r="Y108" s="39"/>
      <c r="Z108" s="39"/>
      <c r="AA108" s="39"/>
      <c r="AB108" s="39"/>
      <c r="AC108" s="39"/>
      <c r="AD108" s="39"/>
      <c r="AE108" s="39"/>
    </row>
  </sheetData>
  <sheetProtection sheet="1" autoFilter="0" formatColumns="0" formatRows="0" objects="1" scenarios="1" spinCount="100000" saltValue="yWs7/A/wmFB+dj91xDU1UUK5yMYP+LqIvucDkVitvuymziEO2Ffd3YmJE4rhE9Tj5Kty/SI8rbP2mRqg541G3g==" hashValue="sNn/kmUAEkTeVZjw5glWVrOsfhc3d6apeSFkJLxHhoehe7iL5kFS4qPz98HUycsBm0YTq439lvQRScqkagaFmw==" algorithmName="SHA-512" password="CC35"/>
  <autoFilter ref="C87:K107"/>
  <mergeCells count="12">
    <mergeCell ref="E7:H7"/>
    <mergeCell ref="E9:H9"/>
    <mergeCell ref="E11:H11"/>
    <mergeCell ref="E20:H20"/>
    <mergeCell ref="E29:H29"/>
    <mergeCell ref="E50:H50"/>
    <mergeCell ref="E52:H52"/>
    <mergeCell ref="E54:H54"/>
    <mergeCell ref="E76:H76"/>
    <mergeCell ref="E78:H78"/>
    <mergeCell ref="E80:H80"/>
    <mergeCell ref="L2:V2"/>
  </mergeCells>
  <hyperlinks>
    <hyperlink ref="F93" r:id="rId1" display="https://podminky.urs.cz/item/CS_URS_2025_01/111251202"/>
    <hyperlink ref="F101" r:id="rId2" display="https://podminky.urs.cz/item/CS_URS_2025_01/181951112"/>
  </hyperlinks>
  <pageMargins left="0.39375" right="0.39375" top="0.39375" bottom="0.39375" header="0" footer="0"/>
  <pageSetup paperSize="9" orientation="portrait" blackAndWhite="1" fitToHeight="100"/>
  <headerFooter>
    <oddFooter>&amp;CStrana &amp;P z &amp;N</oddFooter>
  </headerFooter>
  <drawing r:id="rId3"/>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112</v>
      </c>
    </row>
    <row r="3" s="1" customFormat="1" ht="6.96" customHeight="1">
      <c r="B3" s="140"/>
      <c r="C3" s="141"/>
      <c r="D3" s="141"/>
      <c r="E3" s="141"/>
      <c r="F3" s="141"/>
      <c r="G3" s="141"/>
      <c r="H3" s="141"/>
      <c r="I3" s="141"/>
      <c r="J3" s="141"/>
      <c r="K3" s="141"/>
      <c r="L3" s="21"/>
      <c r="AT3" s="18" t="s">
        <v>82</v>
      </c>
    </row>
    <row r="4" s="1" customFormat="1" ht="24.96" customHeight="1">
      <c r="B4" s="21"/>
      <c r="D4" s="142" t="s">
        <v>124</v>
      </c>
      <c r="L4" s="21"/>
      <c r="M4" s="143" t="s">
        <v>10</v>
      </c>
      <c r="AT4" s="18" t="s">
        <v>35</v>
      </c>
    </row>
    <row r="5" s="1" customFormat="1" ht="6.96" customHeight="1">
      <c r="B5" s="21"/>
      <c r="L5" s="21"/>
    </row>
    <row r="6" s="1" customFormat="1" ht="12" customHeight="1">
      <c r="B6" s="21"/>
      <c r="D6" s="144" t="s">
        <v>16</v>
      </c>
      <c r="L6" s="21"/>
    </row>
    <row r="7" s="1" customFormat="1" ht="16.5" customHeight="1">
      <c r="B7" s="21"/>
      <c r="E7" s="145" t="str">
        <f>'Rekapitulace stavby'!K6</f>
        <v>Úpa, Malá Úpa, odstranění povodňových škod</v>
      </c>
      <c r="F7" s="144"/>
      <c r="G7" s="144"/>
      <c r="H7" s="144"/>
      <c r="L7" s="21"/>
    </row>
    <row r="8" s="1" customFormat="1" ht="12" customHeight="1">
      <c r="B8" s="21"/>
      <c r="D8" s="144" t="s">
        <v>125</v>
      </c>
      <c r="L8" s="21"/>
    </row>
    <row r="9" s="2" customFormat="1" ht="16.5" customHeight="1">
      <c r="A9" s="39"/>
      <c r="B9" s="45"/>
      <c r="C9" s="39"/>
      <c r="D9" s="39"/>
      <c r="E9" s="145" t="s">
        <v>621</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127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543</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5" t="s">
        <v>19</v>
      </c>
      <c r="G13" s="39"/>
      <c r="H13" s="39"/>
      <c r="I13" s="144" t="s">
        <v>20</v>
      </c>
      <c r="J13" s="135"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5" t="s">
        <v>22</v>
      </c>
      <c r="G14" s="39"/>
      <c r="H14" s="39"/>
      <c r="I14" s="144" t="s">
        <v>23</v>
      </c>
      <c r="J14" s="148" t="str">
        <f>'Rekapitulace stavby'!AN8</f>
        <v>16.12.2025</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5" t="s">
        <v>27</v>
      </c>
      <c r="K16" s="39"/>
      <c r="L16" s="146"/>
      <c r="S16" s="39"/>
      <c r="T16" s="39"/>
      <c r="U16" s="39"/>
      <c r="V16" s="39"/>
      <c r="W16" s="39"/>
      <c r="X16" s="39"/>
      <c r="Y16" s="39"/>
      <c r="Z16" s="39"/>
      <c r="AA16" s="39"/>
      <c r="AB16" s="39"/>
      <c r="AC16" s="39"/>
      <c r="AD16" s="39"/>
      <c r="AE16" s="39"/>
    </row>
    <row r="17" s="2" customFormat="1" ht="18" customHeight="1">
      <c r="A17" s="39"/>
      <c r="B17" s="45"/>
      <c r="C17" s="39"/>
      <c r="D17" s="39"/>
      <c r="E17" s="135" t="s">
        <v>28</v>
      </c>
      <c r="F17" s="39"/>
      <c r="G17" s="39"/>
      <c r="H17" s="39"/>
      <c r="I17" s="144" t="s">
        <v>29</v>
      </c>
      <c r="J17" s="135" t="s">
        <v>30</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31</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5"/>
      <c r="G20" s="135"/>
      <c r="H20" s="135"/>
      <c r="I20" s="144" t="s">
        <v>29</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33</v>
      </c>
      <c r="E22" s="39"/>
      <c r="F22" s="39"/>
      <c r="G22" s="39"/>
      <c r="H22" s="39"/>
      <c r="I22" s="144" t="s">
        <v>26</v>
      </c>
      <c r="J22" s="135" t="s">
        <v>19</v>
      </c>
      <c r="K22" s="39"/>
      <c r="L22" s="146"/>
      <c r="S22" s="39"/>
      <c r="T22" s="39"/>
      <c r="U22" s="39"/>
      <c r="V22" s="39"/>
      <c r="W22" s="39"/>
      <c r="X22" s="39"/>
      <c r="Y22" s="39"/>
      <c r="Z22" s="39"/>
      <c r="AA22" s="39"/>
      <c r="AB22" s="39"/>
      <c r="AC22" s="39"/>
      <c r="AD22" s="39"/>
      <c r="AE22" s="39"/>
    </row>
    <row r="23" s="2" customFormat="1" ht="18" customHeight="1">
      <c r="A23" s="39"/>
      <c r="B23" s="45"/>
      <c r="C23" s="39"/>
      <c r="D23" s="39"/>
      <c r="E23" s="135" t="s">
        <v>34</v>
      </c>
      <c r="F23" s="39"/>
      <c r="G23" s="39"/>
      <c r="H23" s="39"/>
      <c r="I23" s="144" t="s">
        <v>29</v>
      </c>
      <c r="J23" s="135" t="s">
        <v>19</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36</v>
      </c>
      <c r="E25" s="39"/>
      <c r="F25" s="39"/>
      <c r="G25" s="39"/>
      <c r="H25" s="39"/>
      <c r="I25" s="144" t="s">
        <v>26</v>
      </c>
      <c r="J25" s="135" t="str">
        <f>IF('Rekapitulace stavby'!AN19="","",'Rekapitulace stavby'!AN19)</f>
        <v/>
      </c>
      <c r="K25" s="39"/>
      <c r="L25" s="146"/>
      <c r="S25" s="39"/>
      <c r="T25" s="39"/>
      <c r="U25" s="39"/>
      <c r="V25" s="39"/>
      <c r="W25" s="39"/>
      <c r="X25" s="39"/>
      <c r="Y25" s="39"/>
      <c r="Z25" s="39"/>
      <c r="AA25" s="39"/>
      <c r="AB25" s="39"/>
      <c r="AC25" s="39"/>
      <c r="AD25" s="39"/>
      <c r="AE25" s="39"/>
    </row>
    <row r="26" s="2" customFormat="1" ht="18" customHeight="1">
      <c r="A26" s="39"/>
      <c r="B26" s="45"/>
      <c r="C26" s="39"/>
      <c r="D26" s="39"/>
      <c r="E26" s="135" t="str">
        <f>IF('Rekapitulace stavby'!E20="","",'Rekapitulace stavby'!E20)</f>
        <v xml:space="preserve"> </v>
      </c>
      <c r="F26" s="39"/>
      <c r="G26" s="39"/>
      <c r="H26" s="39"/>
      <c r="I26" s="144" t="s">
        <v>29</v>
      </c>
      <c r="J26" s="135" t="str">
        <f>IF('Rekapitulace stavby'!AN20="","",'Rekapitulace stavby'!AN20)</f>
        <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37</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38</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39</v>
      </c>
      <c r="E32" s="39"/>
      <c r="F32" s="39"/>
      <c r="G32" s="39"/>
      <c r="H32" s="39"/>
      <c r="I32" s="39"/>
      <c r="J32" s="155">
        <f>ROUND(J89,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41</v>
      </c>
      <c r="G34" s="39"/>
      <c r="H34" s="39"/>
      <c r="I34" s="156" t="s">
        <v>40</v>
      </c>
      <c r="J34" s="156" t="s">
        <v>42</v>
      </c>
      <c r="K34" s="39"/>
      <c r="L34" s="146"/>
      <c r="S34" s="39"/>
      <c r="T34" s="39"/>
      <c r="U34" s="39"/>
      <c r="V34" s="39"/>
      <c r="W34" s="39"/>
      <c r="X34" s="39"/>
      <c r="Y34" s="39"/>
      <c r="Z34" s="39"/>
      <c r="AA34" s="39"/>
      <c r="AB34" s="39"/>
      <c r="AC34" s="39"/>
      <c r="AD34" s="39"/>
      <c r="AE34" s="39"/>
    </row>
    <row r="35" hidden="1" s="2" customFormat="1" ht="14.4" customHeight="1">
      <c r="A35" s="39"/>
      <c r="B35" s="45"/>
      <c r="C35" s="39"/>
      <c r="D35" s="157" t="s">
        <v>43</v>
      </c>
      <c r="E35" s="144" t="s">
        <v>44</v>
      </c>
      <c r="F35" s="158">
        <f>ROUND((SUM(BE89:BE134)),  2)</f>
        <v>0</v>
      </c>
      <c r="G35" s="39"/>
      <c r="H35" s="39"/>
      <c r="I35" s="159">
        <v>0.20999999999999999</v>
      </c>
      <c r="J35" s="158">
        <f>ROUND(((SUM(BE89:BE134))*I35),  2)</f>
        <v>0</v>
      </c>
      <c r="K35" s="39"/>
      <c r="L35" s="146"/>
      <c r="S35" s="39"/>
      <c r="T35" s="39"/>
      <c r="U35" s="39"/>
      <c r="V35" s="39"/>
      <c r="W35" s="39"/>
      <c r="X35" s="39"/>
      <c r="Y35" s="39"/>
      <c r="Z35" s="39"/>
      <c r="AA35" s="39"/>
      <c r="AB35" s="39"/>
      <c r="AC35" s="39"/>
      <c r="AD35" s="39"/>
      <c r="AE35" s="39"/>
    </row>
    <row r="36" hidden="1" s="2" customFormat="1" ht="14.4" customHeight="1">
      <c r="A36" s="39"/>
      <c r="B36" s="45"/>
      <c r="C36" s="39"/>
      <c r="D36" s="39"/>
      <c r="E36" s="144" t="s">
        <v>45</v>
      </c>
      <c r="F36" s="158">
        <f>ROUND((SUM(BF89:BF134)),  2)</f>
        <v>0</v>
      </c>
      <c r="G36" s="39"/>
      <c r="H36" s="39"/>
      <c r="I36" s="159">
        <v>0.12</v>
      </c>
      <c r="J36" s="158">
        <f>ROUND(((SUM(BF89:BF134))*I36),  2)</f>
        <v>0</v>
      </c>
      <c r="K36" s="39"/>
      <c r="L36" s="146"/>
      <c r="S36" s="39"/>
      <c r="T36" s="39"/>
      <c r="U36" s="39"/>
      <c r="V36" s="39"/>
      <c r="W36" s="39"/>
      <c r="X36" s="39"/>
      <c r="Y36" s="39"/>
      <c r="Z36" s="39"/>
      <c r="AA36" s="39"/>
      <c r="AB36" s="39"/>
      <c r="AC36" s="39"/>
      <c r="AD36" s="39"/>
      <c r="AE36" s="39"/>
    </row>
    <row r="37" s="2" customFormat="1" ht="14.4" customHeight="1">
      <c r="A37" s="39"/>
      <c r="B37" s="45"/>
      <c r="C37" s="39"/>
      <c r="D37" s="144" t="s">
        <v>43</v>
      </c>
      <c r="E37" s="144" t="s">
        <v>46</v>
      </c>
      <c r="F37" s="158">
        <f>ROUND((SUM(BG89:BG134)),  2)</f>
        <v>0</v>
      </c>
      <c r="G37" s="39"/>
      <c r="H37" s="39"/>
      <c r="I37" s="159">
        <v>0.20999999999999999</v>
      </c>
      <c r="J37" s="158">
        <f>0</f>
        <v>0</v>
      </c>
      <c r="K37" s="39"/>
      <c r="L37" s="146"/>
      <c r="S37" s="39"/>
      <c r="T37" s="39"/>
      <c r="U37" s="39"/>
      <c r="V37" s="39"/>
      <c r="W37" s="39"/>
      <c r="X37" s="39"/>
      <c r="Y37" s="39"/>
      <c r="Z37" s="39"/>
      <c r="AA37" s="39"/>
      <c r="AB37" s="39"/>
      <c r="AC37" s="39"/>
      <c r="AD37" s="39"/>
      <c r="AE37" s="39"/>
    </row>
    <row r="38" s="2" customFormat="1" ht="14.4" customHeight="1">
      <c r="A38" s="39"/>
      <c r="B38" s="45"/>
      <c r="C38" s="39"/>
      <c r="D38" s="39"/>
      <c r="E38" s="144" t="s">
        <v>47</v>
      </c>
      <c r="F38" s="158">
        <f>ROUND((SUM(BH89:BH134)),  2)</f>
        <v>0</v>
      </c>
      <c r="G38" s="39"/>
      <c r="H38" s="39"/>
      <c r="I38" s="159">
        <v>0.12</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48</v>
      </c>
      <c r="F39" s="158">
        <f>ROUND((SUM(BI89:BI134)),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49</v>
      </c>
      <c r="E41" s="162"/>
      <c r="F41" s="162"/>
      <c r="G41" s="163" t="s">
        <v>50</v>
      </c>
      <c r="H41" s="164" t="s">
        <v>51</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129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Úpa, Malá Úpa, odstranění povodňových škod</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125</v>
      </c>
      <c r="D51" s="23"/>
      <c r="E51" s="23"/>
      <c r="F51" s="23"/>
      <c r="G51" s="23"/>
      <c r="H51" s="23"/>
      <c r="I51" s="23"/>
      <c r="J51" s="23"/>
      <c r="K51" s="23"/>
      <c r="L51" s="21"/>
    </row>
    <row r="52" s="2" customFormat="1" ht="16.5" customHeight="1">
      <c r="A52" s="39"/>
      <c r="B52" s="40"/>
      <c r="C52" s="41"/>
      <c r="D52" s="41"/>
      <c r="E52" s="171" t="s">
        <v>621</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127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1" t="str">
        <f>E11</f>
        <v>VON - Vedlejší a ostatní náklady</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4" t="str">
        <f>IF(J14="","",J14)</f>
        <v>16.12.2025</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40.05" customHeight="1">
      <c r="A58" s="39"/>
      <c r="B58" s="40"/>
      <c r="C58" s="33" t="s">
        <v>25</v>
      </c>
      <c r="D58" s="41"/>
      <c r="E58" s="41"/>
      <c r="F58" s="28" t="str">
        <f>E17</f>
        <v>Povodí Labe, státní podnik</v>
      </c>
      <c r="G58" s="41"/>
      <c r="H58" s="41"/>
      <c r="I58" s="33" t="s">
        <v>33</v>
      </c>
      <c r="J58" s="37" t="str">
        <f>E23</f>
        <v>Vodohospodářský rozvoj a výstavba a.s., Praha 5</v>
      </c>
      <c r="K58" s="41"/>
      <c r="L58" s="146"/>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36</v>
      </c>
      <c r="J59" s="37" t="str">
        <f>E26</f>
        <v xml:space="preserve"> </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130</v>
      </c>
      <c r="D61" s="173"/>
      <c r="E61" s="173"/>
      <c r="F61" s="173"/>
      <c r="G61" s="173"/>
      <c r="H61" s="173"/>
      <c r="I61" s="173"/>
      <c r="J61" s="174" t="s">
        <v>131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71</v>
      </c>
      <c r="D63" s="41"/>
      <c r="E63" s="41"/>
      <c r="F63" s="41"/>
      <c r="G63" s="41"/>
      <c r="H63" s="41"/>
      <c r="I63" s="41"/>
      <c r="J63" s="104">
        <f>J89</f>
        <v>0</v>
      </c>
      <c r="K63" s="41"/>
      <c r="L63" s="146"/>
      <c r="S63" s="39"/>
      <c r="T63" s="39"/>
      <c r="U63" s="39"/>
      <c r="V63" s="39"/>
      <c r="W63" s="39"/>
      <c r="X63" s="39"/>
      <c r="Y63" s="39"/>
      <c r="Z63" s="39"/>
      <c r="AA63" s="39"/>
      <c r="AB63" s="39"/>
      <c r="AC63" s="39"/>
      <c r="AD63" s="39"/>
      <c r="AE63" s="39"/>
      <c r="AU63" s="18" t="s">
        <v>132</v>
      </c>
    </row>
    <row r="64" s="9" customFormat="1" ht="24.96" customHeight="1">
      <c r="A64" s="9"/>
      <c r="B64" s="176"/>
      <c r="C64" s="177"/>
      <c r="D64" s="178" t="s">
        <v>544</v>
      </c>
      <c r="E64" s="179"/>
      <c r="F64" s="179"/>
      <c r="G64" s="179"/>
      <c r="H64" s="179"/>
      <c r="I64" s="179"/>
      <c r="J64" s="180">
        <f>J90</f>
        <v>0</v>
      </c>
      <c r="K64" s="177"/>
      <c r="L64" s="181"/>
      <c r="S64" s="9"/>
      <c r="T64" s="9"/>
      <c r="U64" s="9"/>
      <c r="V64" s="9"/>
      <c r="W64" s="9"/>
      <c r="X64" s="9"/>
      <c r="Y64" s="9"/>
      <c r="Z64" s="9"/>
      <c r="AA64" s="9"/>
      <c r="AB64" s="9"/>
      <c r="AC64" s="9"/>
      <c r="AD64" s="9"/>
      <c r="AE64" s="9"/>
    </row>
    <row r="65" s="10" customFormat="1" ht="19.92" customHeight="1">
      <c r="A65" s="10"/>
      <c r="B65" s="182"/>
      <c r="C65" s="127"/>
      <c r="D65" s="183" t="s">
        <v>754</v>
      </c>
      <c r="E65" s="184"/>
      <c r="F65" s="184"/>
      <c r="G65" s="184"/>
      <c r="H65" s="184"/>
      <c r="I65" s="184"/>
      <c r="J65" s="185">
        <f>J91</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545</v>
      </c>
      <c r="E66" s="184"/>
      <c r="F66" s="184"/>
      <c r="G66" s="184"/>
      <c r="H66" s="184"/>
      <c r="I66" s="184"/>
      <c r="J66" s="185">
        <f>J92</f>
        <v>0</v>
      </c>
      <c r="K66" s="127"/>
      <c r="L66" s="186"/>
      <c r="S66" s="10"/>
      <c r="T66" s="10"/>
      <c r="U66" s="10"/>
      <c r="V66" s="10"/>
      <c r="W66" s="10"/>
      <c r="X66" s="10"/>
      <c r="Y66" s="10"/>
      <c r="Z66" s="10"/>
      <c r="AA66" s="10"/>
      <c r="AB66" s="10"/>
      <c r="AC66" s="10"/>
      <c r="AD66" s="10"/>
      <c r="AE66" s="10"/>
    </row>
    <row r="67" s="10" customFormat="1" ht="19.92" customHeight="1">
      <c r="A67" s="10"/>
      <c r="B67" s="182"/>
      <c r="C67" s="127"/>
      <c r="D67" s="183" t="s">
        <v>546</v>
      </c>
      <c r="E67" s="184"/>
      <c r="F67" s="184"/>
      <c r="G67" s="184"/>
      <c r="H67" s="184"/>
      <c r="I67" s="184"/>
      <c r="J67" s="185">
        <f>J115</f>
        <v>0</v>
      </c>
      <c r="K67" s="127"/>
      <c r="L67" s="186"/>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46"/>
      <c r="S68" s="39"/>
      <c r="T68" s="39"/>
      <c r="U68" s="39"/>
      <c r="V68" s="39"/>
      <c r="W68" s="39"/>
      <c r="X68" s="39"/>
      <c r="Y68" s="39"/>
      <c r="Z68" s="39"/>
      <c r="AA68" s="39"/>
      <c r="AB68" s="39"/>
      <c r="AC68" s="39"/>
      <c r="AD68" s="39"/>
      <c r="AE68" s="39"/>
    </row>
    <row r="69" s="2" customFormat="1" ht="6.96" customHeight="1">
      <c r="A69" s="39"/>
      <c r="B69" s="61"/>
      <c r="C69" s="62"/>
      <c r="D69" s="62"/>
      <c r="E69" s="62"/>
      <c r="F69" s="62"/>
      <c r="G69" s="62"/>
      <c r="H69" s="62"/>
      <c r="I69" s="62"/>
      <c r="J69" s="62"/>
      <c r="K69" s="62"/>
      <c r="L69" s="146"/>
      <c r="S69" s="39"/>
      <c r="T69" s="39"/>
      <c r="U69" s="39"/>
      <c r="V69" s="39"/>
      <c r="W69" s="39"/>
      <c r="X69" s="39"/>
      <c r="Y69" s="39"/>
      <c r="Z69" s="39"/>
      <c r="AA69" s="39"/>
      <c r="AB69" s="39"/>
      <c r="AC69" s="39"/>
      <c r="AD69" s="39"/>
      <c r="AE69" s="39"/>
    </row>
    <row r="73" s="2" customFormat="1" ht="6.96" customHeight="1">
      <c r="A73" s="39"/>
      <c r="B73" s="63"/>
      <c r="C73" s="64"/>
      <c r="D73" s="64"/>
      <c r="E73" s="64"/>
      <c r="F73" s="64"/>
      <c r="G73" s="64"/>
      <c r="H73" s="64"/>
      <c r="I73" s="64"/>
      <c r="J73" s="64"/>
      <c r="K73" s="64"/>
      <c r="L73" s="146"/>
      <c r="S73" s="39"/>
      <c r="T73" s="39"/>
      <c r="U73" s="39"/>
      <c r="V73" s="39"/>
      <c r="W73" s="39"/>
      <c r="X73" s="39"/>
      <c r="Y73" s="39"/>
      <c r="Z73" s="39"/>
      <c r="AA73" s="39"/>
      <c r="AB73" s="39"/>
      <c r="AC73" s="39"/>
      <c r="AD73" s="39"/>
      <c r="AE73" s="39"/>
    </row>
    <row r="74" s="2" customFormat="1" ht="24.96" customHeight="1">
      <c r="A74" s="39"/>
      <c r="B74" s="40"/>
      <c r="C74" s="24" t="s">
        <v>135</v>
      </c>
      <c r="D74" s="41"/>
      <c r="E74" s="41"/>
      <c r="F74" s="41"/>
      <c r="G74" s="41"/>
      <c r="H74" s="41"/>
      <c r="I74" s="41"/>
      <c r="J74" s="41"/>
      <c r="K74" s="41"/>
      <c r="L74" s="146"/>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171" t="str">
        <f>E7</f>
        <v>Úpa, Malá Úpa, odstranění povodňových škod</v>
      </c>
      <c r="F77" s="33"/>
      <c r="G77" s="33"/>
      <c r="H77" s="33"/>
      <c r="I77" s="41"/>
      <c r="J77" s="41"/>
      <c r="K77" s="41"/>
      <c r="L77" s="146"/>
      <c r="S77" s="39"/>
      <c r="T77" s="39"/>
      <c r="U77" s="39"/>
      <c r="V77" s="39"/>
      <c r="W77" s="39"/>
      <c r="X77" s="39"/>
      <c r="Y77" s="39"/>
      <c r="Z77" s="39"/>
      <c r="AA77" s="39"/>
      <c r="AB77" s="39"/>
      <c r="AC77" s="39"/>
      <c r="AD77" s="39"/>
      <c r="AE77" s="39"/>
    </row>
    <row r="78" s="1" customFormat="1" ht="12" customHeight="1">
      <c r="B78" s="22"/>
      <c r="C78" s="33" t="s">
        <v>125</v>
      </c>
      <c r="D78" s="23"/>
      <c r="E78" s="23"/>
      <c r="F78" s="23"/>
      <c r="G78" s="23"/>
      <c r="H78" s="23"/>
      <c r="I78" s="23"/>
      <c r="J78" s="23"/>
      <c r="K78" s="23"/>
      <c r="L78" s="21"/>
    </row>
    <row r="79" s="2" customFormat="1" ht="16.5" customHeight="1">
      <c r="A79" s="39"/>
      <c r="B79" s="40"/>
      <c r="C79" s="41"/>
      <c r="D79" s="41"/>
      <c r="E79" s="171" t="s">
        <v>621</v>
      </c>
      <c r="F79" s="41"/>
      <c r="G79" s="41"/>
      <c r="H79" s="41"/>
      <c r="I79" s="41"/>
      <c r="J79" s="41"/>
      <c r="K79" s="41"/>
      <c r="L79" s="146"/>
      <c r="S79" s="39"/>
      <c r="T79" s="39"/>
      <c r="U79" s="39"/>
      <c r="V79" s="39"/>
      <c r="W79" s="39"/>
      <c r="X79" s="39"/>
      <c r="Y79" s="39"/>
      <c r="Z79" s="39"/>
      <c r="AA79" s="39"/>
      <c r="AB79" s="39"/>
      <c r="AC79" s="39"/>
      <c r="AD79" s="39"/>
      <c r="AE79" s="39"/>
    </row>
    <row r="80" s="2" customFormat="1" ht="12" customHeight="1">
      <c r="A80" s="39"/>
      <c r="B80" s="40"/>
      <c r="C80" s="33" t="s">
        <v>127</v>
      </c>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6.5" customHeight="1">
      <c r="A81" s="39"/>
      <c r="B81" s="40"/>
      <c r="C81" s="41"/>
      <c r="D81" s="41"/>
      <c r="E81" s="71" t="str">
        <f>E11</f>
        <v>VON - Vedlejší a ostatní náklady</v>
      </c>
      <c r="F81" s="41"/>
      <c r="G81" s="41"/>
      <c r="H81" s="41"/>
      <c r="I81" s="41"/>
      <c r="J81" s="41"/>
      <c r="K81" s="41"/>
      <c r="L81" s="146"/>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6"/>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F14</f>
        <v xml:space="preserve"> </v>
      </c>
      <c r="G83" s="41"/>
      <c r="H83" s="41"/>
      <c r="I83" s="33" t="s">
        <v>23</v>
      </c>
      <c r="J83" s="74" t="str">
        <f>IF(J14="","",J14)</f>
        <v>16.12.2025</v>
      </c>
      <c r="K83" s="41"/>
      <c r="L83" s="146"/>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6"/>
      <c r="S84" s="39"/>
      <c r="T84" s="39"/>
      <c r="U84" s="39"/>
      <c r="V84" s="39"/>
      <c r="W84" s="39"/>
      <c r="X84" s="39"/>
      <c r="Y84" s="39"/>
      <c r="Z84" s="39"/>
      <c r="AA84" s="39"/>
      <c r="AB84" s="39"/>
      <c r="AC84" s="39"/>
      <c r="AD84" s="39"/>
      <c r="AE84" s="39"/>
    </row>
    <row r="85" s="2" customFormat="1" ht="40.05" customHeight="1">
      <c r="A85" s="39"/>
      <c r="B85" s="40"/>
      <c r="C85" s="33" t="s">
        <v>25</v>
      </c>
      <c r="D85" s="41"/>
      <c r="E85" s="41"/>
      <c r="F85" s="28" t="str">
        <f>E17</f>
        <v>Povodí Labe, státní podnik</v>
      </c>
      <c r="G85" s="41"/>
      <c r="H85" s="41"/>
      <c r="I85" s="33" t="s">
        <v>33</v>
      </c>
      <c r="J85" s="37" t="str">
        <f>E23</f>
        <v>Vodohospodářský rozvoj a výstavba a.s., Praha 5</v>
      </c>
      <c r="K85" s="41"/>
      <c r="L85" s="146"/>
      <c r="S85" s="39"/>
      <c r="T85" s="39"/>
      <c r="U85" s="39"/>
      <c r="V85" s="39"/>
      <c r="W85" s="39"/>
      <c r="X85" s="39"/>
      <c r="Y85" s="39"/>
      <c r="Z85" s="39"/>
      <c r="AA85" s="39"/>
      <c r="AB85" s="39"/>
      <c r="AC85" s="39"/>
      <c r="AD85" s="39"/>
      <c r="AE85" s="39"/>
    </row>
    <row r="86" s="2" customFormat="1" ht="15.15" customHeight="1">
      <c r="A86" s="39"/>
      <c r="B86" s="40"/>
      <c r="C86" s="33" t="s">
        <v>31</v>
      </c>
      <c r="D86" s="41"/>
      <c r="E86" s="41"/>
      <c r="F86" s="28" t="str">
        <f>IF(E20="","",E20)</f>
        <v>Vyplň údaj</v>
      </c>
      <c r="G86" s="41"/>
      <c r="H86" s="41"/>
      <c r="I86" s="33" t="s">
        <v>36</v>
      </c>
      <c r="J86" s="37" t="str">
        <f>E26</f>
        <v xml:space="preserve"> </v>
      </c>
      <c r="K86" s="41"/>
      <c r="L86" s="146"/>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46"/>
      <c r="S87" s="39"/>
      <c r="T87" s="39"/>
      <c r="U87" s="39"/>
      <c r="V87" s="39"/>
      <c r="W87" s="39"/>
      <c r="X87" s="39"/>
      <c r="Y87" s="39"/>
      <c r="Z87" s="39"/>
      <c r="AA87" s="39"/>
      <c r="AB87" s="39"/>
      <c r="AC87" s="39"/>
      <c r="AD87" s="39"/>
      <c r="AE87" s="39"/>
    </row>
    <row r="88" s="11" customFormat="1" ht="29.28" customHeight="1">
      <c r="A88" s="187"/>
      <c r="B88" s="188"/>
      <c r="C88" s="189" t="s">
        <v>136</v>
      </c>
      <c r="D88" s="190" t="s">
        <v>58</v>
      </c>
      <c r="E88" s="190" t="s">
        <v>54</v>
      </c>
      <c r="F88" s="190" t="s">
        <v>55</v>
      </c>
      <c r="G88" s="190" t="s">
        <v>137</v>
      </c>
      <c r="H88" s="190" t="s">
        <v>138</v>
      </c>
      <c r="I88" s="190" t="s">
        <v>139</v>
      </c>
      <c r="J88" s="190" t="s">
        <v>131</v>
      </c>
      <c r="K88" s="191" t="s">
        <v>140</v>
      </c>
      <c r="L88" s="192"/>
      <c r="M88" s="94" t="s">
        <v>19</v>
      </c>
      <c r="N88" s="95" t="s">
        <v>43</v>
      </c>
      <c r="O88" s="95" t="s">
        <v>141</v>
      </c>
      <c r="P88" s="95" t="s">
        <v>142</v>
      </c>
      <c r="Q88" s="95" t="s">
        <v>143</v>
      </c>
      <c r="R88" s="95" t="s">
        <v>144</v>
      </c>
      <c r="S88" s="95" t="s">
        <v>145</v>
      </c>
      <c r="T88" s="96" t="s">
        <v>146</v>
      </c>
      <c r="U88" s="187"/>
      <c r="V88" s="187"/>
      <c r="W88" s="187"/>
      <c r="X88" s="187"/>
      <c r="Y88" s="187"/>
      <c r="Z88" s="187"/>
      <c r="AA88" s="187"/>
      <c r="AB88" s="187"/>
      <c r="AC88" s="187"/>
      <c r="AD88" s="187"/>
      <c r="AE88" s="187"/>
    </row>
    <row r="89" s="2" customFormat="1" ht="22.8" customHeight="1">
      <c r="A89" s="39"/>
      <c r="B89" s="40"/>
      <c r="C89" s="101" t="s">
        <v>147</v>
      </c>
      <c r="D89" s="41"/>
      <c r="E89" s="41"/>
      <c r="F89" s="41"/>
      <c r="G89" s="41"/>
      <c r="H89" s="41"/>
      <c r="I89" s="41"/>
      <c r="J89" s="193">
        <f>BK89</f>
        <v>0</v>
      </c>
      <c r="K89" s="41"/>
      <c r="L89" s="45"/>
      <c r="M89" s="97"/>
      <c r="N89" s="194"/>
      <c r="O89" s="98"/>
      <c r="P89" s="195">
        <f>P90</f>
        <v>0</v>
      </c>
      <c r="Q89" s="98"/>
      <c r="R89" s="195">
        <f>R90</f>
        <v>0</v>
      </c>
      <c r="S89" s="98"/>
      <c r="T89" s="196">
        <f>T90</f>
        <v>0</v>
      </c>
      <c r="U89" s="39"/>
      <c r="V89" s="39"/>
      <c r="W89" s="39"/>
      <c r="X89" s="39"/>
      <c r="Y89" s="39"/>
      <c r="Z89" s="39"/>
      <c r="AA89" s="39"/>
      <c r="AB89" s="39"/>
      <c r="AC89" s="39"/>
      <c r="AD89" s="39"/>
      <c r="AE89" s="39"/>
      <c r="AT89" s="18" t="s">
        <v>72</v>
      </c>
      <c r="AU89" s="18" t="s">
        <v>132</v>
      </c>
      <c r="BK89" s="197">
        <f>BK90</f>
        <v>0</v>
      </c>
    </row>
    <row r="90" s="12" customFormat="1" ht="25.92" customHeight="1">
      <c r="A90" s="12"/>
      <c r="B90" s="198"/>
      <c r="C90" s="199"/>
      <c r="D90" s="200" t="s">
        <v>72</v>
      </c>
      <c r="E90" s="201" t="s">
        <v>547</v>
      </c>
      <c r="F90" s="201" t="s">
        <v>548</v>
      </c>
      <c r="G90" s="199"/>
      <c r="H90" s="199"/>
      <c r="I90" s="202"/>
      <c r="J90" s="203">
        <f>BK90</f>
        <v>0</v>
      </c>
      <c r="K90" s="199"/>
      <c r="L90" s="204"/>
      <c r="M90" s="205"/>
      <c r="N90" s="206"/>
      <c r="O90" s="206"/>
      <c r="P90" s="207">
        <f>P91+P92+P115</f>
        <v>0</v>
      </c>
      <c r="Q90" s="206"/>
      <c r="R90" s="207">
        <f>R91+R92+R115</f>
        <v>0</v>
      </c>
      <c r="S90" s="206"/>
      <c r="T90" s="208">
        <f>T91+T92+T115</f>
        <v>0</v>
      </c>
      <c r="U90" s="12"/>
      <c r="V90" s="12"/>
      <c r="W90" s="12"/>
      <c r="X90" s="12"/>
      <c r="Y90" s="12"/>
      <c r="Z90" s="12"/>
      <c r="AA90" s="12"/>
      <c r="AB90" s="12"/>
      <c r="AC90" s="12"/>
      <c r="AD90" s="12"/>
      <c r="AE90" s="12"/>
      <c r="AR90" s="209" t="s">
        <v>211</v>
      </c>
      <c r="AT90" s="210" t="s">
        <v>72</v>
      </c>
      <c r="AU90" s="210" t="s">
        <v>73</v>
      </c>
      <c r="AY90" s="209" t="s">
        <v>150</v>
      </c>
      <c r="BK90" s="211">
        <f>BK91+BK92+BK115</f>
        <v>0</v>
      </c>
    </row>
    <row r="91" s="12" customFormat="1" ht="22.8" customHeight="1">
      <c r="A91" s="12"/>
      <c r="B91" s="198"/>
      <c r="C91" s="199"/>
      <c r="D91" s="200" t="s">
        <v>72</v>
      </c>
      <c r="E91" s="212" t="s">
        <v>755</v>
      </c>
      <c r="F91" s="212" t="s">
        <v>756</v>
      </c>
      <c r="G91" s="199"/>
      <c r="H91" s="199"/>
      <c r="I91" s="202"/>
      <c r="J91" s="213">
        <f>BK91</f>
        <v>0</v>
      </c>
      <c r="K91" s="199"/>
      <c r="L91" s="204"/>
      <c r="M91" s="205"/>
      <c r="N91" s="206"/>
      <c r="O91" s="206"/>
      <c r="P91" s="207">
        <v>0</v>
      </c>
      <c r="Q91" s="206"/>
      <c r="R91" s="207">
        <v>0</v>
      </c>
      <c r="S91" s="206"/>
      <c r="T91" s="208">
        <v>0</v>
      </c>
      <c r="U91" s="12"/>
      <c r="V91" s="12"/>
      <c r="W91" s="12"/>
      <c r="X91" s="12"/>
      <c r="Y91" s="12"/>
      <c r="Z91" s="12"/>
      <c r="AA91" s="12"/>
      <c r="AB91" s="12"/>
      <c r="AC91" s="12"/>
      <c r="AD91" s="12"/>
      <c r="AE91" s="12"/>
      <c r="AR91" s="209" t="s">
        <v>211</v>
      </c>
      <c r="AT91" s="210" t="s">
        <v>72</v>
      </c>
      <c r="AU91" s="210" t="s">
        <v>80</v>
      </c>
      <c r="AY91" s="209" t="s">
        <v>150</v>
      </c>
      <c r="BK91" s="211">
        <v>0</v>
      </c>
    </row>
    <row r="92" s="12" customFormat="1" ht="22.8" customHeight="1">
      <c r="A92" s="12"/>
      <c r="B92" s="198"/>
      <c r="C92" s="199"/>
      <c r="D92" s="200" t="s">
        <v>72</v>
      </c>
      <c r="E92" s="212" t="s">
        <v>549</v>
      </c>
      <c r="F92" s="212" t="s">
        <v>550</v>
      </c>
      <c r="G92" s="199"/>
      <c r="H92" s="199"/>
      <c r="I92" s="202"/>
      <c r="J92" s="213">
        <f>BK92</f>
        <v>0</v>
      </c>
      <c r="K92" s="199"/>
      <c r="L92" s="204"/>
      <c r="M92" s="205"/>
      <c r="N92" s="206"/>
      <c r="O92" s="206"/>
      <c r="P92" s="207">
        <f>SUM(P93:P114)</f>
        <v>0</v>
      </c>
      <c r="Q92" s="206"/>
      <c r="R92" s="207">
        <f>SUM(R93:R114)</f>
        <v>0</v>
      </c>
      <c r="S92" s="206"/>
      <c r="T92" s="208">
        <f>SUM(T93:T114)</f>
        <v>0</v>
      </c>
      <c r="U92" s="12"/>
      <c r="V92" s="12"/>
      <c r="W92" s="12"/>
      <c r="X92" s="12"/>
      <c r="Y92" s="12"/>
      <c r="Z92" s="12"/>
      <c r="AA92" s="12"/>
      <c r="AB92" s="12"/>
      <c r="AC92" s="12"/>
      <c r="AD92" s="12"/>
      <c r="AE92" s="12"/>
      <c r="AR92" s="209" t="s">
        <v>211</v>
      </c>
      <c r="AT92" s="210" t="s">
        <v>72</v>
      </c>
      <c r="AU92" s="210" t="s">
        <v>80</v>
      </c>
      <c r="AY92" s="209" t="s">
        <v>150</v>
      </c>
      <c r="BK92" s="211">
        <f>SUM(BK93:BK114)</f>
        <v>0</v>
      </c>
    </row>
    <row r="93" s="2" customFormat="1" ht="16.5" customHeight="1">
      <c r="A93" s="39"/>
      <c r="B93" s="40"/>
      <c r="C93" s="214" t="s">
        <v>80</v>
      </c>
      <c r="D93" s="214" t="s">
        <v>152</v>
      </c>
      <c r="E93" s="215" t="s">
        <v>551</v>
      </c>
      <c r="F93" s="216" t="s">
        <v>550</v>
      </c>
      <c r="G93" s="217" t="s">
        <v>187</v>
      </c>
      <c r="H93" s="218">
        <v>1</v>
      </c>
      <c r="I93" s="219"/>
      <c r="J93" s="220">
        <f>ROUND(I93*H93,2)</f>
        <v>0</v>
      </c>
      <c r="K93" s="216" t="s">
        <v>19</v>
      </c>
      <c r="L93" s="45"/>
      <c r="M93" s="221" t="s">
        <v>19</v>
      </c>
      <c r="N93" s="222" t="s">
        <v>46</v>
      </c>
      <c r="O93" s="86"/>
      <c r="P93" s="223">
        <f>O93*H93</f>
        <v>0</v>
      </c>
      <c r="Q93" s="223">
        <v>0</v>
      </c>
      <c r="R93" s="223">
        <f>Q93*H93</f>
        <v>0</v>
      </c>
      <c r="S93" s="223">
        <v>0</v>
      </c>
      <c r="T93" s="224">
        <f>S93*H93</f>
        <v>0</v>
      </c>
      <c r="U93" s="39"/>
      <c r="V93" s="39"/>
      <c r="W93" s="39"/>
      <c r="X93" s="39"/>
      <c r="Y93" s="39"/>
      <c r="Z93" s="39"/>
      <c r="AA93" s="39"/>
      <c r="AB93" s="39"/>
      <c r="AC93" s="39"/>
      <c r="AD93" s="39"/>
      <c r="AE93" s="39"/>
      <c r="AR93" s="225" t="s">
        <v>552</v>
      </c>
      <c r="AT93" s="225" t="s">
        <v>152</v>
      </c>
      <c r="AU93" s="225" t="s">
        <v>82</v>
      </c>
      <c r="AY93" s="18" t="s">
        <v>150</v>
      </c>
      <c r="BE93" s="226">
        <f>IF(N93="základní",J93,0)</f>
        <v>0</v>
      </c>
      <c r="BF93" s="226">
        <f>IF(N93="snížená",J93,0)</f>
        <v>0</v>
      </c>
      <c r="BG93" s="226">
        <f>IF(N93="zákl. přenesená",J93,0)</f>
        <v>0</v>
      </c>
      <c r="BH93" s="226">
        <f>IF(N93="sníž. přenesená",J93,0)</f>
        <v>0</v>
      </c>
      <c r="BI93" s="226">
        <f>IF(N93="nulová",J93,0)</f>
        <v>0</v>
      </c>
      <c r="BJ93" s="18" t="s">
        <v>156</v>
      </c>
      <c r="BK93" s="226">
        <f>ROUND(I93*H93,2)</f>
        <v>0</v>
      </c>
      <c r="BL93" s="18" t="s">
        <v>552</v>
      </c>
      <c r="BM93" s="225" t="s">
        <v>553</v>
      </c>
    </row>
    <row r="94" s="2" customFormat="1">
      <c r="A94" s="39"/>
      <c r="B94" s="40"/>
      <c r="C94" s="41"/>
      <c r="D94" s="227" t="s">
        <v>158</v>
      </c>
      <c r="E94" s="41"/>
      <c r="F94" s="228" t="s">
        <v>554</v>
      </c>
      <c r="G94" s="41"/>
      <c r="H94" s="41"/>
      <c r="I94" s="229"/>
      <c r="J94" s="41"/>
      <c r="K94" s="41"/>
      <c r="L94" s="45"/>
      <c r="M94" s="230"/>
      <c r="N94" s="231"/>
      <c r="O94" s="86"/>
      <c r="P94" s="86"/>
      <c r="Q94" s="86"/>
      <c r="R94" s="86"/>
      <c r="S94" s="86"/>
      <c r="T94" s="87"/>
      <c r="U94" s="39"/>
      <c r="V94" s="39"/>
      <c r="W94" s="39"/>
      <c r="X94" s="39"/>
      <c r="Y94" s="39"/>
      <c r="Z94" s="39"/>
      <c r="AA94" s="39"/>
      <c r="AB94" s="39"/>
      <c r="AC94" s="39"/>
      <c r="AD94" s="39"/>
      <c r="AE94" s="39"/>
      <c r="AT94" s="18" t="s">
        <v>158</v>
      </c>
      <c r="AU94" s="18" t="s">
        <v>82</v>
      </c>
    </row>
    <row r="95" s="2" customFormat="1">
      <c r="A95" s="39"/>
      <c r="B95" s="40"/>
      <c r="C95" s="41"/>
      <c r="D95" s="227" t="s">
        <v>159</v>
      </c>
      <c r="E95" s="41"/>
      <c r="F95" s="232" t="s">
        <v>757</v>
      </c>
      <c r="G95" s="41"/>
      <c r="H95" s="41"/>
      <c r="I95" s="229"/>
      <c r="J95" s="41"/>
      <c r="K95" s="41"/>
      <c r="L95" s="45"/>
      <c r="M95" s="230"/>
      <c r="N95" s="231"/>
      <c r="O95" s="86"/>
      <c r="P95" s="86"/>
      <c r="Q95" s="86"/>
      <c r="R95" s="86"/>
      <c r="S95" s="86"/>
      <c r="T95" s="87"/>
      <c r="U95" s="39"/>
      <c r="V95" s="39"/>
      <c r="W95" s="39"/>
      <c r="X95" s="39"/>
      <c r="Y95" s="39"/>
      <c r="Z95" s="39"/>
      <c r="AA95" s="39"/>
      <c r="AB95" s="39"/>
      <c r="AC95" s="39"/>
      <c r="AD95" s="39"/>
      <c r="AE95" s="39"/>
      <c r="AT95" s="18" t="s">
        <v>159</v>
      </c>
      <c r="AU95" s="18" t="s">
        <v>82</v>
      </c>
    </row>
    <row r="96" s="2" customFormat="1" ht="37.8" customHeight="1">
      <c r="A96" s="39"/>
      <c r="B96" s="40"/>
      <c r="C96" s="214" t="s">
        <v>82</v>
      </c>
      <c r="D96" s="214" t="s">
        <v>152</v>
      </c>
      <c r="E96" s="215" t="s">
        <v>556</v>
      </c>
      <c r="F96" s="216" t="s">
        <v>557</v>
      </c>
      <c r="G96" s="217" t="s">
        <v>187</v>
      </c>
      <c r="H96" s="218">
        <v>1</v>
      </c>
      <c r="I96" s="219"/>
      <c r="J96" s="220">
        <f>ROUND(I96*H96,2)</f>
        <v>0</v>
      </c>
      <c r="K96" s="216" t="s">
        <v>19</v>
      </c>
      <c r="L96" s="45"/>
      <c r="M96" s="221" t="s">
        <v>19</v>
      </c>
      <c r="N96" s="222" t="s">
        <v>46</v>
      </c>
      <c r="O96" s="86"/>
      <c r="P96" s="223">
        <f>O96*H96</f>
        <v>0</v>
      </c>
      <c r="Q96" s="223">
        <v>0</v>
      </c>
      <c r="R96" s="223">
        <f>Q96*H96</f>
        <v>0</v>
      </c>
      <c r="S96" s="223">
        <v>0</v>
      </c>
      <c r="T96" s="224">
        <f>S96*H96</f>
        <v>0</v>
      </c>
      <c r="U96" s="39"/>
      <c r="V96" s="39"/>
      <c r="W96" s="39"/>
      <c r="X96" s="39"/>
      <c r="Y96" s="39"/>
      <c r="Z96" s="39"/>
      <c r="AA96" s="39"/>
      <c r="AB96" s="39"/>
      <c r="AC96" s="39"/>
      <c r="AD96" s="39"/>
      <c r="AE96" s="39"/>
      <c r="AR96" s="225" t="s">
        <v>552</v>
      </c>
      <c r="AT96" s="225" t="s">
        <v>152</v>
      </c>
      <c r="AU96" s="225" t="s">
        <v>82</v>
      </c>
      <c r="AY96" s="18" t="s">
        <v>150</v>
      </c>
      <c r="BE96" s="226">
        <f>IF(N96="základní",J96,0)</f>
        <v>0</v>
      </c>
      <c r="BF96" s="226">
        <f>IF(N96="snížená",J96,0)</f>
        <v>0</v>
      </c>
      <c r="BG96" s="226">
        <f>IF(N96="zákl. přenesená",J96,0)</f>
        <v>0</v>
      </c>
      <c r="BH96" s="226">
        <f>IF(N96="sníž. přenesená",J96,0)</f>
        <v>0</v>
      </c>
      <c r="BI96" s="226">
        <f>IF(N96="nulová",J96,0)</f>
        <v>0</v>
      </c>
      <c r="BJ96" s="18" t="s">
        <v>156</v>
      </c>
      <c r="BK96" s="226">
        <f>ROUND(I96*H96,2)</f>
        <v>0</v>
      </c>
      <c r="BL96" s="18" t="s">
        <v>552</v>
      </c>
      <c r="BM96" s="225" t="s">
        <v>558</v>
      </c>
    </row>
    <row r="97" s="2" customFormat="1">
      <c r="A97" s="39"/>
      <c r="B97" s="40"/>
      <c r="C97" s="41"/>
      <c r="D97" s="227" t="s">
        <v>158</v>
      </c>
      <c r="E97" s="41"/>
      <c r="F97" s="228" t="s">
        <v>557</v>
      </c>
      <c r="G97" s="41"/>
      <c r="H97" s="41"/>
      <c r="I97" s="229"/>
      <c r="J97" s="41"/>
      <c r="K97" s="41"/>
      <c r="L97" s="45"/>
      <c r="M97" s="230"/>
      <c r="N97" s="231"/>
      <c r="O97" s="86"/>
      <c r="P97" s="86"/>
      <c r="Q97" s="86"/>
      <c r="R97" s="86"/>
      <c r="S97" s="86"/>
      <c r="T97" s="87"/>
      <c r="U97" s="39"/>
      <c r="V97" s="39"/>
      <c r="W97" s="39"/>
      <c r="X97" s="39"/>
      <c r="Y97" s="39"/>
      <c r="Z97" s="39"/>
      <c r="AA97" s="39"/>
      <c r="AB97" s="39"/>
      <c r="AC97" s="39"/>
      <c r="AD97" s="39"/>
      <c r="AE97" s="39"/>
      <c r="AT97" s="18" t="s">
        <v>158</v>
      </c>
      <c r="AU97" s="18" t="s">
        <v>82</v>
      </c>
    </row>
    <row r="98" s="2" customFormat="1" ht="16.5" customHeight="1">
      <c r="A98" s="39"/>
      <c r="B98" s="40"/>
      <c r="C98" s="214" t="s">
        <v>168</v>
      </c>
      <c r="D98" s="214" t="s">
        <v>152</v>
      </c>
      <c r="E98" s="215" t="s">
        <v>559</v>
      </c>
      <c r="F98" s="216" t="s">
        <v>560</v>
      </c>
      <c r="G98" s="217" t="s">
        <v>187</v>
      </c>
      <c r="H98" s="218">
        <v>1</v>
      </c>
      <c r="I98" s="219"/>
      <c r="J98" s="220">
        <f>ROUND(I98*H98,2)</f>
        <v>0</v>
      </c>
      <c r="K98" s="216" t="s">
        <v>19</v>
      </c>
      <c r="L98" s="45"/>
      <c r="M98" s="221" t="s">
        <v>19</v>
      </c>
      <c r="N98" s="222" t="s">
        <v>46</v>
      </c>
      <c r="O98" s="86"/>
      <c r="P98" s="223">
        <f>O98*H98</f>
        <v>0</v>
      </c>
      <c r="Q98" s="223">
        <v>0</v>
      </c>
      <c r="R98" s="223">
        <f>Q98*H98</f>
        <v>0</v>
      </c>
      <c r="S98" s="223">
        <v>0</v>
      </c>
      <c r="T98" s="224">
        <f>S98*H98</f>
        <v>0</v>
      </c>
      <c r="U98" s="39"/>
      <c r="V98" s="39"/>
      <c r="W98" s="39"/>
      <c r="X98" s="39"/>
      <c r="Y98" s="39"/>
      <c r="Z98" s="39"/>
      <c r="AA98" s="39"/>
      <c r="AB98" s="39"/>
      <c r="AC98" s="39"/>
      <c r="AD98" s="39"/>
      <c r="AE98" s="39"/>
      <c r="AR98" s="225" t="s">
        <v>552</v>
      </c>
      <c r="AT98" s="225" t="s">
        <v>152</v>
      </c>
      <c r="AU98" s="225" t="s">
        <v>82</v>
      </c>
      <c r="AY98" s="18" t="s">
        <v>150</v>
      </c>
      <c r="BE98" s="226">
        <f>IF(N98="základní",J98,0)</f>
        <v>0</v>
      </c>
      <c r="BF98" s="226">
        <f>IF(N98="snížená",J98,0)</f>
        <v>0</v>
      </c>
      <c r="BG98" s="226">
        <f>IF(N98="zákl. přenesená",J98,0)</f>
        <v>0</v>
      </c>
      <c r="BH98" s="226">
        <f>IF(N98="sníž. přenesená",J98,0)</f>
        <v>0</v>
      </c>
      <c r="BI98" s="226">
        <f>IF(N98="nulová",J98,0)</f>
        <v>0</v>
      </c>
      <c r="BJ98" s="18" t="s">
        <v>156</v>
      </c>
      <c r="BK98" s="226">
        <f>ROUND(I98*H98,2)</f>
        <v>0</v>
      </c>
      <c r="BL98" s="18" t="s">
        <v>552</v>
      </c>
      <c r="BM98" s="225" t="s">
        <v>561</v>
      </c>
    </row>
    <row r="99" s="2" customFormat="1">
      <c r="A99" s="39"/>
      <c r="B99" s="40"/>
      <c r="C99" s="41"/>
      <c r="D99" s="227" t="s">
        <v>158</v>
      </c>
      <c r="E99" s="41"/>
      <c r="F99" s="228" t="s">
        <v>560</v>
      </c>
      <c r="G99" s="41"/>
      <c r="H99" s="41"/>
      <c r="I99" s="229"/>
      <c r="J99" s="41"/>
      <c r="K99" s="41"/>
      <c r="L99" s="45"/>
      <c r="M99" s="230"/>
      <c r="N99" s="231"/>
      <c r="O99" s="86"/>
      <c r="P99" s="86"/>
      <c r="Q99" s="86"/>
      <c r="R99" s="86"/>
      <c r="S99" s="86"/>
      <c r="T99" s="87"/>
      <c r="U99" s="39"/>
      <c r="V99" s="39"/>
      <c r="W99" s="39"/>
      <c r="X99" s="39"/>
      <c r="Y99" s="39"/>
      <c r="Z99" s="39"/>
      <c r="AA99" s="39"/>
      <c r="AB99" s="39"/>
      <c r="AC99" s="39"/>
      <c r="AD99" s="39"/>
      <c r="AE99" s="39"/>
      <c r="AT99" s="18" t="s">
        <v>158</v>
      </c>
      <c r="AU99" s="18" t="s">
        <v>82</v>
      </c>
    </row>
    <row r="100" s="2" customFormat="1" ht="24.15" customHeight="1">
      <c r="A100" s="39"/>
      <c r="B100" s="40"/>
      <c r="C100" s="214" t="s">
        <v>156</v>
      </c>
      <c r="D100" s="214" t="s">
        <v>152</v>
      </c>
      <c r="E100" s="215" t="s">
        <v>758</v>
      </c>
      <c r="F100" s="216" t="s">
        <v>759</v>
      </c>
      <c r="G100" s="217" t="s">
        <v>187</v>
      </c>
      <c r="H100" s="218">
        <v>1</v>
      </c>
      <c r="I100" s="219"/>
      <c r="J100" s="220">
        <f>ROUND(I100*H100,2)</f>
        <v>0</v>
      </c>
      <c r="K100" s="216" t="s">
        <v>19</v>
      </c>
      <c r="L100" s="45"/>
      <c r="M100" s="221" t="s">
        <v>19</v>
      </c>
      <c r="N100" s="222" t="s">
        <v>46</v>
      </c>
      <c r="O100" s="86"/>
      <c r="P100" s="223">
        <f>O100*H100</f>
        <v>0</v>
      </c>
      <c r="Q100" s="223">
        <v>0</v>
      </c>
      <c r="R100" s="223">
        <f>Q100*H100</f>
        <v>0</v>
      </c>
      <c r="S100" s="223">
        <v>0</v>
      </c>
      <c r="T100" s="224">
        <f>S100*H100</f>
        <v>0</v>
      </c>
      <c r="U100" s="39"/>
      <c r="V100" s="39"/>
      <c r="W100" s="39"/>
      <c r="X100" s="39"/>
      <c r="Y100" s="39"/>
      <c r="Z100" s="39"/>
      <c r="AA100" s="39"/>
      <c r="AB100" s="39"/>
      <c r="AC100" s="39"/>
      <c r="AD100" s="39"/>
      <c r="AE100" s="39"/>
      <c r="AR100" s="225" t="s">
        <v>552</v>
      </c>
      <c r="AT100" s="225" t="s">
        <v>152</v>
      </c>
      <c r="AU100" s="225" t="s">
        <v>82</v>
      </c>
      <c r="AY100" s="18" t="s">
        <v>150</v>
      </c>
      <c r="BE100" s="226">
        <f>IF(N100="základní",J100,0)</f>
        <v>0</v>
      </c>
      <c r="BF100" s="226">
        <f>IF(N100="snížená",J100,0)</f>
        <v>0</v>
      </c>
      <c r="BG100" s="226">
        <f>IF(N100="zákl. přenesená",J100,0)</f>
        <v>0</v>
      </c>
      <c r="BH100" s="226">
        <f>IF(N100="sníž. přenesená",J100,0)</f>
        <v>0</v>
      </c>
      <c r="BI100" s="226">
        <f>IF(N100="nulová",J100,0)</f>
        <v>0</v>
      </c>
      <c r="BJ100" s="18" t="s">
        <v>156</v>
      </c>
      <c r="BK100" s="226">
        <f>ROUND(I100*H100,2)</f>
        <v>0</v>
      </c>
      <c r="BL100" s="18" t="s">
        <v>552</v>
      </c>
      <c r="BM100" s="225" t="s">
        <v>760</v>
      </c>
    </row>
    <row r="101" s="2" customFormat="1">
      <c r="A101" s="39"/>
      <c r="B101" s="40"/>
      <c r="C101" s="41"/>
      <c r="D101" s="227" t="s">
        <v>158</v>
      </c>
      <c r="E101" s="41"/>
      <c r="F101" s="228" t="s">
        <v>759</v>
      </c>
      <c r="G101" s="41"/>
      <c r="H101" s="41"/>
      <c r="I101" s="229"/>
      <c r="J101" s="41"/>
      <c r="K101" s="41"/>
      <c r="L101" s="45"/>
      <c r="M101" s="230"/>
      <c r="N101" s="231"/>
      <c r="O101" s="86"/>
      <c r="P101" s="86"/>
      <c r="Q101" s="86"/>
      <c r="R101" s="86"/>
      <c r="S101" s="86"/>
      <c r="T101" s="87"/>
      <c r="U101" s="39"/>
      <c r="V101" s="39"/>
      <c r="W101" s="39"/>
      <c r="X101" s="39"/>
      <c r="Y101" s="39"/>
      <c r="Z101" s="39"/>
      <c r="AA101" s="39"/>
      <c r="AB101" s="39"/>
      <c r="AC101" s="39"/>
      <c r="AD101" s="39"/>
      <c r="AE101" s="39"/>
      <c r="AT101" s="18" t="s">
        <v>158</v>
      </c>
      <c r="AU101" s="18" t="s">
        <v>82</v>
      </c>
    </row>
    <row r="102" s="2" customFormat="1">
      <c r="A102" s="39"/>
      <c r="B102" s="40"/>
      <c r="C102" s="41"/>
      <c r="D102" s="227" t="s">
        <v>159</v>
      </c>
      <c r="E102" s="41"/>
      <c r="F102" s="232" t="s">
        <v>761</v>
      </c>
      <c r="G102" s="41"/>
      <c r="H102" s="41"/>
      <c r="I102" s="229"/>
      <c r="J102" s="41"/>
      <c r="K102" s="41"/>
      <c r="L102" s="45"/>
      <c r="M102" s="230"/>
      <c r="N102" s="231"/>
      <c r="O102" s="86"/>
      <c r="P102" s="86"/>
      <c r="Q102" s="86"/>
      <c r="R102" s="86"/>
      <c r="S102" s="86"/>
      <c r="T102" s="87"/>
      <c r="U102" s="39"/>
      <c r="V102" s="39"/>
      <c r="W102" s="39"/>
      <c r="X102" s="39"/>
      <c r="Y102" s="39"/>
      <c r="Z102" s="39"/>
      <c r="AA102" s="39"/>
      <c r="AB102" s="39"/>
      <c r="AC102" s="39"/>
      <c r="AD102" s="39"/>
      <c r="AE102" s="39"/>
      <c r="AT102" s="18" t="s">
        <v>159</v>
      </c>
      <c r="AU102" s="18" t="s">
        <v>82</v>
      </c>
    </row>
    <row r="103" s="2" customFormat="1" ht="16.5" customHeight="1">
      <c r="A103" s="39"/>
      <c r="B103" s="40"/>
      <c r="C103" s="214" t="s">
        <v>211</v>
      </c>
      <c r="D103" s="214" t="s">
        <v>152</v>
      </c>
      <c r="E103" s="215" t="s">
        <v>565</v>
      </c>
      <c r="F103" s="216" t="s">
        <v>566</v>
      </c>
      <c r="G103" s="217" t="s">
        <v>187</v>
      </c>
      <c r="H103" s="218">
        <v>1</v>
      </c>
      <c r="I103" s="219"/>
      <c r="J103" s="220">
        <f>ROUND(I103*H103,2)</f>
        <v>0</v>
      </c>
      <c r="K103" s="216" t="s">
        <v>19</v>
      </c>
      <c r="L103" s="45"/>
      <c r="M103" s="221" t="s">
        <v>19</v>
      </c>
      <c r="N103" s="222" t="s">
        <v>46</v>
      </c>
      <c r="O103" s="86"/>
      <c r="P103" s="223">
        <f>O103*H103</f>
        <v>0</v>
      </c>
      <c r="Q103" s="223">
        <v>0</v>
      </c>
      <c r="R103" s="223">
        <f>Q103*H103</f>
        <v>0</v>
      </c>
      <c r="S103" s="223">
        <v>0</v>
      </c>
      <c r="T103" s="224">
        <f>S103*H103</f>
        <v>0</v>
      </c>
      <c r="U103" s="39"/>
      <c r="V103" s="39"/>
      <c r="W103" s="39"/>
      <c r="X103" s="39"/>
      <c r="Y103" s="39"/>
      <c r="Z103" s="39"/>
      <c r="AA103" s="39"/>
      <c r="AB103" s="39"/>
      <c r="AC103" s="39"/>
      <c r="AD103" s="39"/>
      <c r="AE103" s="39"/>
      <c r="AR103" s="225" t="s">
        <v>552</v>
      </c>
      <c r="AT103" s="225" t="s">
        <v>152</v>
      </c>
      <c r="AU103" s="225" t="s">
        <v>82</v>
      </c>
      <c r="AY103" s="18" t="s">
        <v>150</v>
      </c>
      <c r="BE103" s="226">
        <f>IF(N103="základní",J103,0)</f>
        <v>0</v>
      </c>
      <c r="BF103" s="226">
        <f>IF(N103="snížená",J103,0)</f>
        <v>0</v>
      </c>
      <c r="BG103" s="226">
        <f>IF(N103="zákl. přenesená",J103,0)</f>
        <v>0</v>
      </c>
      <c r="BH103" s="226">
        <f>IF(N103="sníž. přenesená",J103,0)</f>
        <v>0</v>
      </c>
      <c r="BI103" s="226">
        <f>IF(N103="nulová",J103,0)</f>
        <v>0</v>
      </c>
      <c r="BJ103" s="18" t="s">
        <v>156</v>
      </c>
      <c r="BK103" s="226">
        <f>ROUND(I103*H103,2)</f>
        <v>0</v>
      </c>
      <c r="BL103" s="18" t="s">
        <v>552</v>
      </c>
      <c r="BM103" s="225" t="s">
        <v>567</v>
      </c>
    </row>
    <row r="104" s="2" customFormat="1">
      <c r="A104" s="39"/>
      <c r="B104" s="40"/>
      <c r="C104" s="41"/>
      <c r="D104" s="227" t="s">
        <v>158</v>
      </c>
      <c r="E104" s="41"/>
      <c r="F104" s="228" t="s">
        <v>566</v>
      </c>
      <c r="G104" s="41"/>
      <c r="H104" s="41"/>
      <c r="I104" s="229"/>
      <c r="J104" s="41"/>
      <c r="K104" s="41"/>
      <c r="L104" s="45"/>
      <c r="M104" s="230"/>
      <c r="N104" s="231"/>
      <c r="O104" s="86"/>
      <c r="P104" s="86"/>
      <c r="Q104" s="86"/>
      <c r="R104" s="86"/>
      <c r="S104" s="86"/>
      <c r="T104" s="87"/>
      <c r="U104" s="39"/>
      <c r="V104" s="39"/>
      <c r="W104" s="39"/>
      <c r="X104" s="39"/>
      <c r="Y104" s="39"/>
      <c r="Z104" s="39"/>
      <c r="AA104" s="39"/>
      <c r="AB104" s="39"/>
      <c r="AC104" s="39"/>
      <c r="AD104" s="39"/>
      <c r="AE104" s="39"/>
      <c r="AT104" s="18" t="s">
        <v>158</v>
      </c>
      <c r="AU104" s="18" t="s">
        <v>82</v>
      </c>
    </row>
    <row r="105" s="2" customFormat="1">
      <c r="A105" s="39"/>
      <c r="B105" s="40"/>
      <c r="C105" s="41"/>
      <c r="D105" s="227" t="s">
        <v>159</v>
      </c>
      <c r="E105" s="41"/>
      <c r="F105" s="232" t="s">
        <v>762</v>
      </c>
      <c r="G105" s="41"/>
      <c r="H105" s="41"/>
      <c r="I105" s="229"/>
      <c r="J105" s="41"/>
      <c r="K105" s="41"/>
      <c r="L105" s="45"/>
      <c r="M105" s="230"/>
      <c r="N105" s="231"/>
      <c r="O105" s="86"/>
      <c r="P105" s="86"/>
      <c r="Q105" s="86"/>
      <c r="R105" s="86"/>
      <c r="S105" s="86"/>
      <c r="T105" s="87"/>
      <c r="U105" s="39"/>
      <c r="V105" s="39"/>
      <c r="W105" s="39"/>
      <c r="X105" s="39"/>
      <c r="Y105" s="39"/>
      <c r="Z105" s="39"/>
      <c r="AA105" s="39"/>
      <c r="AB105" s="39"/>
      <c r="AC105" s="39"/>
      <c r="AD105" s="39"/>
      <c r="AE105" s="39"/>
      <c r="AT105" s="18" t="s">
        <v>159</v>
      </c>
      <c r="AU105" s="18" t="s">
        <v>82</v>
      </c>
    </row>
    <row r="106" s="2" customFormat="1" ht="16.5" customHeight="1">
      <c r="A106" s="39"/>
      <c r="B106" s="40"/>
      <c r="C106" s="214" t="s">
        <v>223</v>
      </c>
      <c r="D106" s="214" t="s">
        <v>152</v>
      </c>
      <c r="E106" s="215" t="s">
        <v>568</v>
      </c>
      <c r="F106" s="216" t="s">
        <v>569</v>
      </c>
      <c r="G106" s="217" t="s">
        <v>187</v>
      </c>
      <c r="H106" s="218">
        <v>1</v>
      </c>
      <c r="I106" s="219"/>
      <c r="J106" s="220">
        <f>ROUND(I106*H106,2)</f>
        <v>0</v>
      </c>
      <c r="K106" s="216" t="s">
        <v>19</v>
      </c>
      <c r="L106" s="45"/>
      <c r="M106" s="221" t="s">
        <v>19</v>
      </c>
      <c r="N106" s="222" t="s">
        <v>46</v>
      </c>
      <c r="O106" s="86"/>
      <c r="P106" s="223">
        <f>O106*H106</f>
        <v>0</v>
      </c>
      <c r="Q106" s="223">
        <v>0</v>
      </c>
      <c r="R106" s="223">
        <f>Q106*H106</f>
        <v>0</v>
      </c>
      <c r="S106" s="223">
        <v>0</v>
      </c>
      <c r="T106" s="224">
        <f>S106*H106</f>
        <v>0</v>
      </c>
      <c r="U106" s="39"/>
      <c r="V106" s="39"/>
      <c r="W106" s="39"/>
      <c r="X106" s="39"/>
      <c r="Y106" s="39"/>
      <c r="Z106" s="39"/>
      <c r="AA106" s="39"/>
      <c r="AB106" s="39"/>
      <c r="AC106" s="39"/>
      <c r="AD106" s="39"/>
      <c r="AE106" s="39"/>
      <c r="AR106" s="225" t="s">
        <v>552</v>
      </c>
      <c r="AT106" s="225" t="s">
        <v>152</v>
      </c>
      <c r="AU106" s="225" t="s">
        <v>82</v>
      </c>
      <c r="AY106" s="18" t="s">
        <v>150</v>
      </c>
      <c r="BE106" s="226">
        <f>IF(N106="základní",J106,0)</f>
        <v>0</v>
      </c>
      <c r="BF106" s="226">
        <f>IF(N106="snížená",J106,0)</f>
        <v>0</v>
      </c>
      <c r="BG106" s="226">
        <f>IF(N106="zákl. přenesená",J106,0)</f>
        <v>0</v>
      </c>
      <c r="BH106" s="226">
        <f>IF(N106="sníž. přenesená",J106,0)</f>
        <v>0</v>
      </c>
      <c r="BI106" s="226">
        <f>IF(N106="nulová",J106,0)</f>
        <v>0</v>
      </c>
      <c r="BJ106" s="18" t="s">
        <v>156</v>
      </c>
      <c r="BK106" s="226">
        <f>ROUND(I106*H106,2)</f>
        <v>0</v>
      </c>
      <c r="BL106" s="18" t="s">
        <v>552</v>
      </c>
      <c r="BM106" s="225" t="s">
        <v>570</v>
      </c>
    </row>
    <row r="107" s="2" customFormat="1">
      <c r="A107" s="39"/>
      <c r="B107" s="40"/>
      <c r="C107" s="41"/>
      <c r="D107" s="227" t="s">
        <v>158</v>
      </c>
      <c r="E107" s="41"/>
      <c r="F107" s="228" t="s">
        <v>569</v>
      </c>
      <c r="G107" s="41"/>
      <c r="H107" s="41"/>
      <c r="I107" s="229"/>
      <c r="J107" s="41"/>
      <c r="K107" s="41"/>
      <c r="L107" s="45"/>
      <c r="M107" s="230"/>
      <c r="N107" s="231"/>
      <c r="O107" s="86"/>
      <c r="P107" s="86"/>
      <c r="Q107" s="86"/>
      <c r="R107" s="86"/>
      <c r="S107" s="86"/>
      <c r="T107" s="87"/>
      <c r="U107" s="39"/>
      <c r="V107" s="39"/>
      <c r="W107" s="39"/>
      <c r="X107" s="39"/>
      <c r="Y107" s="39"/>
      <c r="Z107" s="39"/>
      <c r="AA107" s="39"/>
      <c r="AB107" s="39"/>
      <c r="AC107" s="39"/>
      <c r="AD107" s="39"/>
      <c r="AE107" s="39"/>
      <c r="AT107" s="18" t="s">
        <v>158</v>
      </c>
      <c r="AU107" s="18" t="s">
        <v>82</v>
      </c>
    </row>
    <row r="108" s="2" customFormat="1">
      <c r="A108" s="39"/>
      <c r="B108" s="40"/>
      <c r="C108" s="41"/>
      <c r="D108" s="227" t="s">
        <v>159</v>
      </c>
      <c r="E108" s="41"/>
      <c r="F108" s="232" t="s">
        <v>763</v>
      </c>
      <c r="G108" s="41"/>
      <c r="H108" s="41"/>
      <c r="I108" s="229"/>
      <c r="J108" s="41"/>
      <c r="K108" s="41"/>
      <c r="L108" s="45"/>
      <c r="M108" s="230"/>
      <c r="N108" s="231"/>
      <c r="O108" s="86"/>
      <c r="P108" s="86"/>
      <c r="Q108" s="86"/>
      <c r="R108" s="86"/>
      <c r="S108" s="86"/>
      <c r="T108" s="87"/>
      <c r="U108" s="39"/>
      <c r="V108" s="39"/>
      <c r="W108" s="39"/>
      <c r="X108" s="39"/>
      <c r="Y108" s="39"/>
      <c r="Z108" s="39"/>
      <c r="AA108" s="39"/>
      <c r="AB108" s="39"/>
      <c r="AC108" s="39"/>
      <c r="AD108" s="39"/>
      <c r="AE108" s="39"/>
      <c r="AT108" s="18" t="s">
        <v>159</v>
      </c>
      <c r="AU108" s="18" t="s">
        <v>82</v>
      </c>
    </row>
    <row r="109" s="2" customFormat="1" ht="49.05" customHeight="1">
      <c r="A109" s="39"/>
      <c r="B109" s="40"/>
      <c r="C109" s="214" t="s">
        <v>231</v>
      </c>
      <c r="D109" s="214" t="s">
        <v>152</v>
      </c>
      <c r="E109" s="215" t="s">
        <v>571</v>
      </c>
      <c r="F109" s="216" t="s">
        <v>572</v>
      </c>
      <c r="G109" s="217" t="s">
        <v>187</v>
      </c>
      <c r="H109" s="218">
        <v>1</v>
      </c>
      <c r="I109" s="219"/>
      <c r="J109" s="220">
        <f>ROUND(I109*H109,2)</f>
        <v>0</v>
      </c>
      <c r="K109" s="216" t="s">
        <v>19</v>
      </c>
      <c r="L109" s="45"/>
      <c r="M109" s="221" t="s">
        <v>19</v>
      </c>
      <c r="N109" s="222" t="s">
        <v>46</v>
      </c>
      <c r="O109" s="86"/>
      <c r="P109" s="223">
        <f>O109*H109</f>
        <v>0</v>
      </c>
      <c r="Q109" s="223">
        <v>0</v>
      </c>
      <c r="R109" s="223">
        <f>Q109*H109</f>
        <v>0</v>
      </c>
      <c r="S109" s="223">
        <v>0</v>
      </c>
      <c r="T109" s="224">
        <f>S109*H109</f>
        <v>0</v>
      </c>
      <c r="U109" s="39"/>
      <c r="V109" s="39"/>
      <c r="W109" s="39"/>
      <c r="X109" s="39"/>
      <c r="Y109" s="39"/>
      <c r="Z109" s="39"/>
      <c r="AA109" s="39"/>
      <c r="AB109" s="39"/>
      <c r="AC109" s="39"/>
      <c r="AD109" s="39"/>
      <c r="AE109" s="39"/>
      <c r="AR109" s="225" t="s">
        <v>552</v>
      </c>
      <c r="AT109" s="225" t="s">
        <v>152</v>
      </c>
      <c r="AU109" s="225" t="s">
        <v>82</v>
      </c>
      <c r="AY109" s="18" t="s">
        <v>150</v>
      </c>
      <c r="BE109" s="226">
        <f>IF(N109="základní",J109,0)</f>
        <v>0</v>
      </c>
      <c r="BF109" s="226">
        <f>IF(N109="snížená",J109,0)</f>
        <v>0</v>
      </c>
      <c r="BG109" s="226">
        <f>IF(N109="zákl. přenesená",J109,0)</f>
        <v>0</v>
      </c>
      <c r="BH109" s="226">
        <f>IF(N109="sníž. přenesená",J109,0)</f>
        <v>0</v>
      </c>
      <c r="BI109" s="226">
        <f>IF(N109="nulová",J109,0)</f>
        <v>0</v>
      </c>
      <c r="BJ109" s="18" t="s">
        <v>156</v>
      </c>
      <c r="BK109" s="226">
        <f>ROUND(I109*H109,2)</f>
        <v>0</v>
      </c>
      <c r="BL109" s="18" t="s">
        <v>552</v>
      </c>
      <c r="BM109" s="225" t="s">
        <v>573</v>
      </c>
    </row>
    <row r="110" s="2" customFormat="1">
      <c r="A110" s="39"/>
      <c r="B110" s="40"/>
      <c r="C110" s="41"/>
      <c r="D110" s="227" t="s">
        <v>158</v>
      </c>
      <c r="E110" s="41"/>
      <c r="F110" s="228" t="s">
        <v>572</v>
      </c>
      <c r="G110" s="41"/>
      <c r="H110" s="41"/>
      <c r="I110" s="229"/>
      <c r="J110" s="41"/>
      <c r="K110" s="41"/>
      <c r="L110" s="45"/>
      <c r="M110" s="230"/>
      <c r="N110" s="231"/>
      <c r="O110" s="86"/>
      <c r="P110" s="86"/>
      <c r="Q110" s="86"/>
      <c r="R110" s="86"/>
      <c r="S110" s="86"/>
      <c r="T110" s="87"/>
      <c r="U110" s="39"/>
      <c r="V110" s="39"/>
      <c r="W110" s="39"/>
      <c r="X110" s="39"/>
      <c r="Y110" s="39"/>
      <c r="Z110" s="39"/>
      <c r="AA110" s="39"/>
      <c r="AB110" s="39"/>
      <c r="AC110" s="39"/>
      <c r="AD110" s="39"/>
      <c r="AE110" s="39"/>
      <c r="AT110" s="18" t="s">
        <v>158</v>
      </c>
      <c r="AU110" s="18" t="s">
        <v>82</v>
      </c>
    </row>
    <row r="111" s="2" customFormat="1" ht="16.5" customHeight="1">
      <c r="A111" s="39"/>
      <c r="B111" s="40"/>
      <c r="C111" s="214" t="s">
        <v>238</v>
      </c>
      <c r="D111" s="214" t="s">
        <v>152</v>
      </c>
      <c r="E111" s="215" t="s">
        <v>574</v>
      </c>
      <c r="F111" s="216" t="s">
        <v>575</v>
      </c>
      <c r="G111" s="217" t="s">
        <v>187</v>
      </c>
      <c r="H111" s="218">
        <v>1</v>
      </c>
      <c r="I111" s="219"/>
      <c r="J111" s="220">
        <f>ROUND(I111*H111,2)</f>
        <v>0</v>
      </c>
      <c r="K111" s="216" t="s">
        <v>19</v>
      </c>
      <c r="L111" s="45"/>
      <c r="M111" s="221" t="s">
        <v>19</v>
      </c>
      <c r="N111" s="222" t="s">
        <v>46</v>
      </c>
      <c r="O111" s="86"/>
      <c r="P111" s="223">
        <f>O111*H111</f>
        <v>0</v>
      </c>
      <c r="Q111" s="223">
        <v>0</v>
      </c>
      <c r="R111" s="223">
        <f>Q111*H111</f>
        <v>0</v>
      </c>
      <c r="S111" s="223">
        <v>0</v>
      </c>
      <c r="T111" s="224">
        <f>S111*H111</f>
        <v>0</v>
      </c>
      <c r="U111" s="39"/>
      <c r="V111" s="39"/>
      <c r="W111" s="39"/>
      <c r="X111" s="39"/>
      <c r="Y111" s="39"/>
      <c r="Z111" s="39"/>
      <c r="AA111" s="39"/>
      <c r="AB111" s="39"/>
      <c r="AC111" s="39"/>
      <c r="AD111" s="39"/>
      <c r="AE111" s="39"/>
      <c r="AR111" s="225" t="s">
        <v>552</v>
      </c>
      <c r="AT111" s="225" t="s">
        <v>152</v>
      </c>
      <c r="AU111" s="225" t="s">
        <v>82</v>
      </c>
      <c r="AY111" s="18" t="s">
        <v>150</v>
      </c>
      <c r="BE111" s="226">
        <f>IF(N111="základní",J111,0)</f>
        <v>0</v>
      </c>
      <c r="BF111" s="226">
        <f>IF(N111="snížená",J111,0)</f>
        <v>0</v>
      </c>
      <c r="BG111" s="226">
        <f>IF(N111="zákl. přenesená",J111,0)</f>
        <v>0</v>
      </c>
      <c r="BH111" s="226">
        <f>IF(N111="sníž. přenesená",J111,0)</f>
        <v>0</v>
      </c>
      <c r="BI111" s="226">
        <f>IF(N111="nulová",J111,0)</f>
        <v>0</v>
      </c>
      <c r="BJ111" s="18" t="s">
        <v>156</v>
      </c>
      <c r="BK111" s="226">
        <f>ROUND(I111*H111,2)</f>
        <v>0</v>
      </c>
      <c r="BL111" s="18" t="s">
        <v>552</v>
      </c>
      <c r="BM111" s="225" t="s">
        <v>576</v>
      </c>
    </row>
    <row r="112" s="2" customFormat="1">
      <c r="A112" s="39"/>
      <c r="B112" s="40"/>
      <c r="C112" s="41"/>
      <c r="D112" s="227" t="s">
        <v>158</v>
      </c>
      <c r="E112" s="41"/>
      <c r="F112" s="228" t="s">
        <v>575</v>
      </c>
      <c r="G112" s="41"/>
      <c r="H112" s="41"/>
      <c r="I112" s="229"/>
      <c r="J112" s="41"/>
      <c r="K112" s="41"/>
      <c r="L112" s="45"/>
      <c r="M112" s="230"/>
      <c r="N112" s="231"/>
      <c r="O112" s="86"/>
      <c r="P112" s="86"/>
      <c r="Q112" s="86"/>
      <c r="R112" s="86"/>
      <c r="S112" s="86"/>
      <c r="T112" s="87"/>
      <c r="U112" s="39"/>
      <c r="V112" s="39"/>
      <c r="W112" s="39"/>
      <c r="X112" s="39"/>
      <c r="Y112" s="39"/>
      <c r="Z112" s="39"/>
      <c r="AA112" s="39"/>
      <c r="AB112" s="39"/>
      <c r="AC112" s="39"/>
      <c r="AD112" s="39"/>
      <c r="AE112" s="39"/>
      <c r="AT112" s="18" t="s">
        <v>158</v>
      </c>
      <c r="AU112" s="18" t="s">
        <v>82</v>
      </c>
    </row>
    <row r="113" s="2" customFormat="1" ht="24.15" customHeight="1">
      <c r="A113" s="39"/>
      <c r="B113" s="40"/>
      <c r="C113" s="214" t="s">
        <v>249</v>
      </c>
      <c r="D113" s="214" t="s">
        <v>152</v>
      </c>
      <c r="E113" s="215" t="s">
        <v>577</v>
      </c>
      <c r="F113" s="216" t="s">
        <v>578</v>
      </c>
      <c r="G113" s="217" t="s">
        <v>187</v>
      </c>
      <c r="H113" s="218">
        <v>1</v>
      </c>
      <c r="I113" s="219"/>
      <c r="J113" s="220">
        <f>ROUND(I113*H113,2)</f>
        <v>0</v>
      </c>
      <c r="K113" s="216" t="s">
        <v>19</v>
      </c>
      <c r="L113" s="45"/>
      <c r="M113" s="221" t="s">
        <v>19</v>
      </c>
      <c r="N113" s="222" t="s">
        <v>46</v>
      </c>
      <c r="O113" s="86"/>
      <c r="P113" s="223">
        <f>O113*H113</f>
        <v>0</v>
      </c>
      <c r="Q113" s="223">
        <v>0</v>
      </c>
      <c r="R113" s="223">
        <f>Q113*H113</f>
        <v>0</v>
      </c>
      <c r="S113" s="223">
        <v>0</v>
      </c>
      <c r="T113" s="224">
        <f>S113*H113</f>
        <v>0</v>
      </c>
      <c r="U113" s="39"/>
      <c r="V113" s="39"/>
      <c r="W113" s="39"/>
      <c r="X113" s="39"/>
      <c r="Y113" s="39"/>
      <c r="Z113" s="39"/>
      <c r="AA113" s="39"/>
      <c r="AB113" s="39"/>
      <c r="AC113" s="39"/>
      <c r="AD113" s="39"/>
      <c r="AE113" s="39"/>
      <c r="AR113" s="225" t="s">
        <v>552</v>
      </c>
      <c r="AT113" s="225" t="s">
        <v>152</v>
      </c>
      <c r="AU113" s="225" t="s">
        <v>82</v>
      </c>
      <c r="AY113" s="18" t="s">
        <v>150</v>
      </c>
      <c r="BE113" s="226">
        <f>IF(N113="základní",J113,0)</f>
        <v>0</v>
      </c>
      <c r="BF113" s="226">
        <f>IF(N113="snížená",J113,0)</f>
        <v>0</v>
      </c>
      <c r="BG113" s="226">
        <f>IF(N113="zákl. přenesená",J113,0)</f>
        <v>0</v>
      </c>
      <c r="BH113" s="226">
        <f>IF(N113="sníž. přenesená",J113,0)</f>
        <v>0</v>
      </c>
      <c r="BI113" s="226">
        <f>IF(N113="nulová",J113,0)</f>
        <v>0</v>
      </c>
      <c r="BJ113" s="18" t="s">
        <v>156</v>
      </c>
      <c r="BK113" s="226">
        <f>ROUND(I113*H113,2)</f>
        <v>0</v>
      </c>
      <c r="BL113" s="18" t="s">
        <v>552</v>
      </c>
      <c r="BM113" s="225" t="s">
        <v>579</v>
      </c>
    </row>
    <row r="114" s="2" customFormat="1">
      <c r="A114" s="39"/>
      <c r="B114" s="40"/>
      <c r="C114" s="41"/>
      <c r="D114" s="227" t="s">
        <v>158</v>
      </c>
      <c r="E114" s="41"/>
      <c r="F114" s="228" t="s">
        <v>578</v>
      </c>
      <c r="G114" s="41"/>
      <c r="H114" s="41"/>
      <c r="I114" s="229"/>
      <c r="J114" s="41"/>
      <c r="K114" s="41"/>
      <c r="L114" s="45"/>
      <c r="M114" s="230"/>
      <c r="N114" s="231"/>
      <c r="O114" s="86"/>
      <c r="P114" s="86"/>
      <c r="Q114" s="86"/>
      <c r="R114" s="86"/>
      <c r="S114" s="86"/>
      <c r="T114" s="87"/>
      <c r="U114" s="39"/>
      <c r="V114" s="39"/>
      <c r="W114" s="39"/>
      <c r="X114" s="39"/>
      <c r="Y114" s="39"/>
      <c r="Z114" s="39"/>
      <c r="AA114" s="39"/>
      <c r="AB114" s="39"/>
      <c r="AC114" s="39"/>
      <c r="AD114" s="39"/>
      <c r="AE114" s="39"/>
      <c r="AT114" s="18" t="s">
        <v>158</v>
      </c>
      <c r="AU114" s="18" t="s">
        <v>82</v>
      </c>
    </row>
    <row r="115" s="12" customFormat="1" ht="22.8" customHeight="1">
      <c r="A115" s="12"/>
      <c r="B115" s="198"/>
      <c r="C115" s="199"/>
      <c r="D115" s="200" t="s">
        <v>72</v>
      </c>
      <c r="E115" s="212" t="s">
        <v>580</v>
      </c>
      <c r="F115" s="212" t="s">
        <v>581</v>
      </c>
      <c r="G115" s="199"/>
      <c r="H115" s="199"/>
      <c r="I115" s="202"/>
      <c r="J115" s="213">
        <f>BK115</f>
        <v>0</v>
      </c>
      <c r="K115" s="199"/>
      <c r="L115" s="204"/>
      <c r="M115" s="205"/>
      <c r="N115" s="206"/>
      <c r="O115" s="206"/>
      <c r="P115" s="207">
        <f>SUM(P116:P134)</f>
        <v>0</v>
      </c>
      <c r="Q115" s="206"/>
      <c r="R115" s="207">
        <f>SUM(R116:R134)</f>
        <v>0</v>
      </c>
      <c r="S115" s="206"/>
      <c r="T115" s="208">
        <f>SUM(T116:T134)</f>
        <v>0</v>
      </c>
      <c r="U115" s="12"/>
      <c r="V115" s="12"/>
      <c r="W115" s="12"/>
      <c r="X115" s="12"/>
      <c r="Y115" s="12"/>
      <c r="Z115" s="12"/>
      <c r="AA115" s="12"/>
      <c r="AB115" s="12"/>
      <c r="AC115" s="12"/>
      <c r="AD115" s="12"/>
      <c r="AE115" s="12"/>
      <c r="AR115" s="209" t="s">
        <v>211</v>
      </c>
      <c r="AT115" s="210" t="s">
        <v>72</v>
      </c>
      <c r="AU115" s="210" t="s">
        <v>80</v>
      </c>
      <c r="AY115" s="209" t="s">
        <v>150</v>
      </c>
      <c r="BK115" s="211">
        <f>SUM(BK116:BK134)</f>
        <v>0</v>
      </c>
    </row>
    <row r="116" s="2" customFormat="1" ht="49.05" customHeight="1">
      <c r="A116" s="39"/>
      <c r="B116" s="40"/>
      <c r="C116" s="214" t="s">
        <v>257</v>
      </c>
      <c r="D116" s="214" t="s">
        <v>152</v>
      </c>
      <c r="E116" s="215" t="s">
        <v>582</v>
      </c>
      <c r="F116" s="216" t="s">
        <v>583</v>
      </c>
      <c r="G116" s="217" t="s">
        <v>187</v>
      </c>
      <c r="H116" s="218">
        <v>1</v>
      </c>
      <c r="I116" s="219"/>
      <c r="J116" s="220">
        <f>ROUND(I116*H116,2)</f>
        <v>0</v>
      </c>
      <c r="K116" s="216" t="s">
        <v>19</v>
      </c>
      <c r="L116" s="45"/>
      <c r="M116" s="221" t="s">
        <v>19</v>
      </c>
      <c r="N116" s="222" t="s">
        <v>46</v>
      </c>
      <c r="O116" s="86"/>
      <c r="P116" s="223">
        <f>O116*H116</f>
        <v>0</v>
      </c>
      <c r="Q116" s="223">
        <v>0</v>
      </c>
      <c r="R116" s="223">
        <f>Q116*H116</f>
        <v>0</v>
      </c>
      <c r="S116" s="223">
        <v>0</v>
      </c>
      <c r="T116" s="224">
        <f>S116*H116</f>
        <v>0</v>
      </c>
      <c r="U116" s="39"/>
      <c r="V116" s="39"/>
      <c r="W116" s="39"/>
      <c r="X116" s="39"/>
      <c r="Y116" s="39"/>
      <c r="Z116" s="39"/>
      <c r="AA116" s="39"/>
      <c r="AB116" s="39"/>
      <c r="AC116" s="39"/>
      <c r="AD116" s="39"/>
      <c r="AE116" s="39"/>
      <c r="AR116" s="225" t="s">
        <v>552</v>
      </c>
      <c r="AT116" s="225" t="s">
        <v>152</v>
      </c>
      <c r="AU116" s="225" t="s">
        <v>82</v>
      </c>
      <c r="AY116" s="18" t="s">
        <v>150</v>
      </c>
      <c r="BE116" s="226">
        <f>IF(N116="základní",J116,0)</f>
        <v>0</v>
      </c>
      <c r="BF116" s="226">
        <f>IF(N116="snížená",J116,0)</f>
        <v>0</v>
      </c>
      <c r="BG116" s="226">
        <f>IF(N116="zákl. přenesená",J116,0)</f>
        <v>0</v>
      </c>
      <c r="BH116" s="226">
        <f>IF(N116="sníž. přenesená",J116,0)</f>
        <v>0</v>
      </c>
      <c r="BI116" s="226">
        <f>IF(N116="nulová",J116,0)</f>
        <v>0</v>
      </c>
      <c r="BJ116" s="18" t="s">
        <v>156</v>
      </c>
      <c r="BK116" s="226">
        <f>ROUND(I116*H116,2)</f>
        <v>0</v>
      </c>
      <c r="BL116" s="18" t="s">
        <v>552</v>
      </c>
      <c r="BM116" s="225" t="s">
        <v>584</v>
      </c>
    </row>
    <row r="117" s="2" customFormat="1">
      <c r="A117" s="39"/>
      <c r="B117" s="40"/>
      <c r="C117" s="41"/>
      <c r="D117" s="227" t="s">
        <v>158</v>
      </c>
      <c r="E117" s="41"/>
      <c r="F117" s="228" t="s">
        <v>583</v>
      </c>
      <c r="G117" s="41"/>
      <c r="H117" s="41"/>
      <c r="I117" s="229"/>
      <c r="J117" s="41"/>
      <c r="K117" s="41"/>
      <c r="L117" s="45"/>
      <c r="M117" s="230"/>
      <c r="N117" s="231"/>
      <c r="O117" s="86"/>
      <c r="P117" s="86"/>
      <c r="Q117" s="86"/>
      <c r="R117" s="86"/>
      <c r="S117" s="86"/>
      <c r="T117" s="87"/>
      <c r="U117" s="39"/>
      <c r="V117" s="39"/>
      <c r="W117" s="39"/>
      <c r="X117" s="39"/>
      <c r="Y117" s="39"/>
      <c r="Z117" s="39"/>
      <c r="AA117" s="39"/>
      <c r="AB117" s="39"/>
      <c r="AC117" s="39"/>
      <c r="AD117" s="39"/>
      <c r="AE117" s="39"/>
      <c r="AT117" s="18" t="s">
        <v>158</v>
      </c>
      <c r="AU117" s="18" t="s">
        <v>82</v>
      </c>
    </row>
    <row r="118" s="2" customFormat="1" ht="16.5" customHeight="1">
      <c r="A118" s="39"/>
      <c r="B118" s="40"/>
      <c r="C118" s="214" t="s">
        <v>266</v>
      </c>
      <c r="D118" s="214" t="s">
        <v>152</v>
      </c>
      <c r="E118" s="215" t="s">
        <v>588</v>
      </c>
      <c r="F118" s="216" t="s">
        <v>589</v>
      </c>
      <c r="G118" s="217" t="s">
        <v>590</v>
      </c>
      <c r="H118" s="218">
        <v>1</v>
      </c>
      <c r="I118" s="219"/>
      <c r="J118" s="220">
        <f>ROUND(I118*H118,2)</f>
        <v>0</v>
      </c>
      <c r="K118" s="216" t="s">
        <v>19</v>
      </c>
      <c r="L118" s="45"/>
      <c r="M118" s="221" t="s">
        <v>19</v>
      </c>
      <c r="N118" s="222" t="s">
        <v>46</v>
      </c>
      <c r="O118" s="86"/>
      <c r="P118" s="223">
        <f>O118*H118</f>
        <v>0</v>
      </c>
      <c r="Q118" s="223">
        <v>0</v>
      </c>
      <c r="R118" s="223">
        <f>Q118*H118</f>
        <v>0</v>
      </c>
      <c r="S118" s="223">
        <v>0</v>
      </c>
      <c r="T118" s="224">
        <f>S118*H118</f>
        <v>0</v>
      </c>
      <c r="U118" s="39"/>
      <c r="V118" s="39"/>
      <c r="W118" s="39"/>
      <c r="X118" s="39"/>
      <c r="Y118" s="39"/>
      <c r="Z118" s="39"/>
      <c r="AA118" s="39"/>
      <c r="AB118" s="39"/>
      <c r="AC118" s="39"/>
      <c r="AD118" s="39"/>
      <c r="AE118" s="39"/>
      <c r="AR118" s="225" t="s">
        <v>552</v>
      </c>
      <c r="AT118" s="225" t="s">
        <v>152</v>
      </c>
      <c r="AU118" s="225" t="s">
        <v>82</v>
      </c>
      <c r="AY118" s="18" t="s">
        <v>150</v>
      </c>
      <c r="BE118" s="226">
        <f>IF(N118="základní",J118,0)</f>
        <v>0</v>
      </c>
      <c r="BF118" s="226">
        <f>IF(N118="snížená",J118,0)</f>
        <v>0</v>
      </c>
      <c r="BG118" s="226">
        <f>IF(N118="zákl. přenesená",J118,0)</f>
        <v>0</v>
      </c>
      <c r="BH118" s="226">
        <f>IF(N118="sníž. přenesená",J118,0)</f>
        <v>0</v>
      </c>
      <c r="BI118" s="226">
        <f>IF(N118="nulová",J118,0)</f>
        <v>0</v>
      </c>
      <c r="BJ118" s="18" t="s">
        <v>156</v>
      </c>
      <c r="BK118" s="226">
        <f>ROUND(I118*H118,2)</f>
        <v>0</v>
      </c>
      <c r="BL118" s="18" t="s">
        <v>552</v>
      </c>
      <c r="BM118" s="225" t="s">
        <v>591</v>
      </c>
    </row>
    <row r="119" s="2" customFormat="1">
      <c r="A119" s="39"/>
      <c r="B119" s="40"/>
      <c r="C119" s="41"/>
      <c r="D119" s="227" t="s">
        <v>158</v>
      </c>
      <c r="E119" s="41"/>
      <c r="F119" s="228" t="s">
        <v>589</v>
      </c>
      <c r="G119" s="41"/>
      <c r="H119" s="41"/>
      <c r="I119" s="229"/>
      <c r="J119" s="41"/>
      <c r="K119" s="41"/>
      <c r="L119" s="45"/>
      <c r="M119" s="230"/>
      <c r="N119" s="231"/>
      <c r="O119" s="86"/>
      <c r="P119" s="86"/>
      <c r="Q119" s="86"/>
      <c r="R119" s="86"/>
      <c r="S119" s="86"/>
      <c r="T119" s="87"/>
      <c r="U119" s="39"/>
      <c r="V119" s="39"/>
      <c r="W119" s="39"/>
      <c r="X119" s="39"/>
      <c r="Y119" s="39"/>
      <c r="Z119" s="39"/>
      <c r="AA119" s="39"/>
      <c r="AB119" s="39"/>
      <c r="AC119" s="39"/>
      <c r="AD119" s="39"/>
      <c r="AE119" s="39"/>
      <c r="AT119" s="18" t="s">
        <v>158</v>
      </c>
      <c r="AU119" s="18" t="s">
        <v>82</v>
      </c>
    </row>
    <row r="120" s="2" customFormat="1">
      <c r="A120" s="39"/>
      <c r="B120" s="40"/>
      <c r="C120" s="41"/>
      <c r="D120" s="227" t="s">
        <v>159</v>
      </c>
      <c r="E120" s="41"/>
      <c r="F120" s="232" t="s">
        <v>592</v>
      </c>
      <c r="G120" s="41"/>
      <c r="H120" s="41"/>
      <c r="I120" s="229"/>
      <c r="J120" s="41"/>
      <c r="K120" s="41"/>
      <c r="L120" s="45"/>
      <c r="M120" s="230"/>
      <c r="N120" s="231"/>
      <c r="O120" s="86"/>
      <c r="P120" s="86"/>
      <c r="Q120" s="86"/>
      <c r="R120" s="86"/>
      <c r="S120" s="86"/>
      <c r="T120" s="87"/>
      <c r="U120" s="39"/>
      <c r="V120" s="39"/>
      <c r="W120" s="39"/>
      <c r="X120" s="39"/>
      <c r="Y120" s="39"/>
      <c r="Z120" s="39"/>
      <c r="AA120" s="39"/>
      <c r="AB120" s="39"/>
      <c r="AC120" s="39"/>
      <c r="AD120" s="39"/>
      <c r="AE120" s="39"/>
      <c r="AT120" s="18" t="s">
        <v>159</v>
      </c>
      <c r="AU120" s="18" t="s">
        <v>82</v>
      </c>
    </row>
    <row r="121" s="2" customFormat="1" ht="44.25" customHeight="1">
      <c r="A121" s="39"/>
      <c r="B121" s="40"/>
      <c r="C121" s="214" t="s">
        <v>8</v>
      </c>
      <c r="D121" s="214" t="s">
        <v>152</v>
      </c>
      <c r="E121" s="215" t="s">
        <v>593</v>
      </c>
      <c r="F121" s="216" t="s">
        <v>594</v>
      </c>
      <c r="G121" s="217" t="s">
        <v>590</v>
      </c>
      <c r="H121" s="218">
        <v>1</v>
      </c>
      <c r="I121" s="219"/>
      <c r="J121" s="220">
        <f>ROUND(I121*H121,2)</f>
        <v>0</v>
      </c>
      <c r="K121" s="216" t="s">
        <v>19</v>
      </c>
      <c r="L121" s="45"/>
      <c r="M121" s="221" t="s">
        <v>19</v>
      </c>
      <c r="N121" s="222" t="s">
        <v>46</v>
      </c>
      <c r="O121" s="86"/>
      <c r="P121" s="223">
        <f>O121*H121</f>
        <v>0</v>
      </c>
      <c r="Q121" s="223">
        <v>0</v>
      </c>
      <c r="R121" s="223">
        <f>Q121*H121</f>
        <v>0</v>
      </c>
      <c r="S121" s="223">
        <v>0</v>
      </c>
      <c r="T121" s="224">
        <f>S121*H121</f>
        <v>0</v>
      </c>
      <c r="U121" s="39"/>
      <c r="V121" s="39"/>
      <c r="W121" s="39"/>
      <c r="X121" s="39"/>
      <c r="Y121" s="39"/>
      <c r="Z121" s="39"/>
      <c r="AA121" s="39"/>
      <c r="AB121" s="39"/>
      <c r="AC121" s="39"/>
      <c r="AD121" s="39"/>
      <c r="AE121" s="39"/>
      <c r="AR121" s="225" t="s">
        <v>552</v>
      </c>
      <c r="AT121" s="225" t="s">
        <v>152</v>
      </c>
      <c r="AU121" s="225" t="s">
        <v>82</v>
      </c>
      <c r="AY121" s="18" t="s">
        <v>150</v>
      </c>
      <c r="BE121" s="226">
        <f>IF(N121="základní",J121,0)</f>
        <v>0</v>
      </c>
      <c r="BF121" s="226">
        <f>IF(N121="snížená",J121,0)</f>
        <v>0</v>
      </c>
      <c r="BG121" s="226">
        <f>IF(N121="zákl. přenesená",J121,0)</f>
        <v>0</v>
      </c>
      <c r="BH121" s="226">
        <f>IF(N121="sníž. přenesená",J121,0)</f>
        <v>0</v>
      </c>
      <c r="BI121" s="226">
        <f>IF(N121="nulová",J121,0)</f>
        <v>0</v>
      </c>
      <c r="BJ121" s="18" t="s">
        <v>156</v>
      </c>
      <c r="BK121" s="226">
        <f>ROUND(I121*H121,2)</f>
        <v>0</v>
      </c>
      <c r="BL121" s="18" t="s">
        <v>552</v>
      </c>
      <c r="BM121" s="225" t="s">
        <v>595</v>
      </c>
    </row>
    <row r="122" s="2" customFormat="1">
      <c r="A122" s="39"/>
      <c r="B122" s="40"/>
      <c r="C122" s="41"/>
      <c r="D122" s="227" t="s">
        <v>158</v>
      </c>
      <c r="E122" s="41"/>
      <c r="F122" s="228" t="s">
        <v>594</v>
      </c>
      <c r="G122" s="41"/>
      <c r="H122" s="41"/>
      <c r="I122" s="229"/>
      <c r="J122" s="41"/>
      <c r="K122" s="41"/>
      <c r="L122" s="45"/>
      <c r="M122" s="230"/>
      <c r="N122" s="231"/>
      <c r="O122" s="86"/>
      <c r="P122" s="86"/>
      <c r="Q122" s="86"/>
      <c r="R122" s="86"/>
      <c r="S122" s="86"/>
      <c r="T122" s="87"/>
      <c r="U122" s="39"/>
      <c r="V122" s="39"/>
      <c r="W122" s="39"/>
      <c r="X122" s="39"/>
      <c r="Y122" s="39"/>
      <c r="Z122" s="39"/>
      <c r="AA122" s="39"/>
      <c r="AB122" s="39"/>
      <c r="AC122" s="39"/>
      <c r="AD122" s="39"/>
      <c r="AE122" s="39"/>
      <c r="AT122" s="18" t="s">
        <v>158</v>
      </c>
      <c r="AU122" s="18" t="s">
        <v>82</v>
      </c>
    </row>
    <row r="123" s="2" customFormat="1" ht="24.15" customHeight="1">
      <c r="A123" s="39"/>
      <c r="B123" s="40"/>
      <c r="C123" s="214" t="s">
        <v>280</v>
      </c>
      <c r="D123" s="214" t="s">
        <v>152</v>
      </c>
      <c r="E123" s="215" t="s">
        <v>596</v>
      </c>
      <c r="F123" s="216" t="s">
        <v>597</v>
      </c>
      <c r="G123" s="217" t="s">
        <v>590</v>
      </c>
      <c r="H123" s="218">
        <v>1</v>
      </c>
      <c r="I123" s="219"/>
      <c r="J123" s="220">
        <f>ROUND(I123*H123,2)</f>
        <v>0</v>
      </c>
      <c r="K123" s="216" t="s">
        <v>19</v>
      </c>
      <c r="L123" s="45"/>
      <c r="M123" s="221" t="s">
        <v>19</v>
      </c>
      <c r="N123" s="222" t="s">
        <v>46</v>
      </c>
      <c r="O123" s="86"/>
      <c r="P123" s="223">
        <f>O123*H123</f>
        <v>0</v>
      </c>
      <c r="Q123" s="223">
        <v>0</v>
      </c>
      <c r="R123" s="223">
        <f>Q123*H123</f>
        <v>0</v>
      </c>
      <c r="S123" s="223">
        <v>0</v>
      </c>
      <c r="T123" s="224">
        <f>S123*H123</f>
        <v>0</v>
      </c>
      <c r="U123" s="39"/>
      <c r="V123" s="39"/>
      <c r="W123" s="39"/>
      <c r="X123" s="39"/>
      <c r="Y123" s="39"/>
      <c r="Z123" s="39"/>
      <c r="AA123" s="39"/>
      <c r="AB123" s="39"/>
      <c r="AC123" s="39"/>
      <c r="AD123" s="39"/>
      <c r="AE123" s="39"/>
      <c r="AR123" s="225" t="s">
        <v>552</v>
      </c>
      <c r="AT123" s="225" t="s">
        <v>152</v>
      </c>
      <c r="AU123" s="225" t="s">
        <v>82</v>
      </c>
      <c r="AY123" s="18" t="s">
        <v>150</v>
      </c>
      <c r="BE123" s="226">
        <f>IF(N123="základní",J123,0)</f>
        <v>0</v>
      </c>
      <c r="BF123" s="226">
        <f>IF(N123="snížená",J123,0)</f>
        <v>0</v>
      </c>
      <c r="BG123" s="226">
        <f>IF(N123="zákl. přenesená",J123,0)</f>
        <v>0</v>
      </c>
      <c r="BH123" s="226">
        <f>IF(N123="sníž. přenesená",J123,0)</f>
        <v>0</v>
      </c>
      <c r="BI123" s="226">
        <f>IF(N123="nulová",J123,0)</f>
        <v>0</v>
      </c>
      <c r="BJ123" s="18" t="s">
        <v>156</v>
      </c>
      <c r="BK123" s="226">
        <f>ROUND(I123*H123,2)</f>
        <v>0</v>
      </c>
      <c r="BL123" s="18" t="s">
        <v>552</v>
      </c>
      <c r="BM123" s="225" t="s">
        <v>598</v>
      </c>
    </row>
    <row r="124" s="2" customFormat="1">
      <c r="A124" s="39"/>
      <c r="B124" s="40"/>
      <c r="C124" s="41"/>
      <c r="D124" s="227" t="s">
        <v>158</v>
      </c>
      <c r="E124" s="41"/>
      <c r="F124" s="228" t="s">
        <v>599</v>
      </c>
      <c r="G124" s="41"/>
      <c r="H124" s="41"/>
      <c r="I124" s="229"/>
      <c r="J124" s="41"/>
      <c r="K124" s="41"/>
      <c r="L124" s="45"/>
      <c r="M124" s="230"/>
      <c r="N124" s="231"/>
      <c r="O124" s="86"/>
      <c r="P124" s="86"/>
      <c r="Q124" s="86"/>
      <c r="R124" s="86"/>
      <c r="S124" s="86"/>
      <c r="T124" s="87"/>
      <c r="U124" s="39"/>
      <c r="V124" s="39"/>
      <c r="W124" s="39"/>
      <c r="X124" s="39"/>
      <c r="Y124" s="39"/>
      <c r="Z124" s="39"/>
      <c r="AA124" s="39"/>
      <c r="AB124" s="39"/>
      <c r="AC124" s="39"/>
      <c r="AD124" s="39"/>
      <c r="AE124" s="39"/>
      <c r="AT124" s="18" t="s">
        <v>158</v>
      </c>
      <c r="AU124" s="18" t="s">
        <v>82</v>
      </c>
    </row>
    <row r="125" s="2" customFormat="1">
      <c r="A125" s="39"/>
      <c r="B125" s="40"/>
      <c r="C125" s="41"/>
      <c r="D125" s="227" t="s">
        <v>159</v>
      </c>
      <c r="E125" s="41"/>
      <c r="F125" s="232" t="s">
        <v>600</v>
      </c>
      <c r="G125" s="41"/>
      <c r="H125" s="41"/>
      <c r="I125" s="229"/>
      <c r="J125" s="41"/>
      <c r="K125" s="41"/>
      <c r="L125" s="45"/>
      <c r="M125" s="230"/>
      <c r="N125" s="231"/>
      <c r="O125" s="86"/>
      <c r="P125" s="86"/>
      <c r="Q125" s="86"/>
      <c r="R125" s="86"/>
      <c r="S125" s="86"/>
      <c r="T125" s="87"/>
      <c r="U125" s="39"/>
      <c r="V125" s="39"/>
      <c r="W125" s="39"/>
      <c r="X125" s="39"/>
      <c r="Y125" s="39"/>
      <c r="Z125" s="39"/>
      <c r="AA125" s="39"/>
      <c r="AB125" s="39"/>
      <c r="AC125" s="39"/>
      <c r="AD125" s="39"/>
      <c r="AE125" s="39"/>
      <c r="AT125" s="18" t="s">
        <v>159</v>
      </c>
      <c r="AU125" s="18" t="s">
        <v>82</v>
      </c>
    </row>
    <row r="126" s="2" customFormat="1" ht="16.5" customHeight="1">
      <c r="A126" s="39"/>
      <c r="B126" s="40"/>
      <c r="C126" s="214" t="s">
        <v>287</v>
      </c>
      <c r="D126" s="214" t="s">
        <v>152</v>
      </c>
      <c r="E126" s="215" t="s">
        <v>601</v>
      </c>
      <c r="F126" s="216" t="s">
        <v>602</v>
      </c>
      <c r="G126" s="217" t="s">
        <v>187</v>
      </c>
      <c r="H126" s="218">
        <v>1</v>
      </c>
      <c r="I126" s="219"/>
      <c r="J126" s="220">
        <f>ROUND(I126*H126,2)</f>
        <v>0</v>
      </c>
      <c r="K126" s="216" t="s">
        <v>19</v>
      </c>
      <c r="L126" s="45"/>
      <c r="M126" s="221" t="s">
        <v>19</v>
      </c>
      <c r="N126" s="222" t="s">
        <v>46</v>
      </c>
      <c r="O126" s="86"/>
      <c r="P126" s="223">
        <f>O126*H126</f>
        <v>0</v>
      </c>
      <c r="Q126" s="223">
        <v>0</v>
      </c>
      <c r="R126" s="223">
        <f>Q126*H126</f>
        <v>0</v>
      </c>
      <c r="S126" s="223">
        <v>0</v>
      </c>
      <c r="T126" s="224">
        <f>S126*H126</f>
        <v>0</v>
      </c>
      <c r="U126" s="39"/>
      <c r="V126" s="39"/>
      <c r="W126" s="39"/>
      <c r="X126" s="39"/>
      <c r="Y126" s="39"/>
      <c r="Z126" s="39"/>
      <c r="AA126" s="39"/>
      <c r="AB126" s="39"/>
      <c r="AC126" s="39"/>
      <c r="AD126" s="39"/>
      <c r="AE126" s="39"/>
      <c r="AR126" s="225" t="s">
        <v>552</v>
      </c>
      <c r="AT126" s="225" t="s">
        <v>152</v>
      </c>
      <c r="AU126" s="225" t="s">
        <v>82</v>
      </c>
      <c r="AY126" s="18" t="s">
        <v>150</v>
      </c>
      <c r="BE126" s="226">
        <f>IF(N126="základní",J126,0)</f>
        <v>0</v>
      </c>
      <c r="BF126" s="226">
        <f>IF(N126="snížená",J126,0)</f>
        <v>0</v>
      </c>
      <c r="BG126" s="226">
        <f>IF(N126="zákl. přenesená",J126,0)</f>
        <v>0</v>
      </c>
      <c r="BH126" s="226">
        <f>IF(N126="sníž. přenesená",J126,0)</f>
        <v>0</v>
      </c>
      <c r="BI126" s="226">
        <f>IF(N126="nulová",J126,0)</f>
        <v>0</v>
      </c>
      <c r="BJ126" s="18" t="s">
        <v>156</v>
      </c>
      <c r="BK126" s="226">
        <f>ROUND(I126*H126,2)</f>
        <v>0</v>
      </c>
      <c r="BL126" s="18" t="s">
        <v>552</v>
      </c>
      <c r="BM126" s="225" t="s">
        <v>603</v>
      </c>
    </row>
    <row r="127" s="2" customFormat="1">
      <c r="A127" s="39"/>
      <c r="B127" s="40"/>
      <c r="C127" s="41"/>
      <c r="D127" s="227" t="s">
        <v>158</v>
      </c>
      <c r="E127" s="41"/>
      <c r="F127" s="228" t="s">
        <v>602</v>
      </c>
      <c r="G127" s="41"/>
      <c r="H127" s="41"/>
      <c r="I127" s="229"/>
      <c r="J127" s="41"/>
      <c r="K127" s="41"/>
      <c r="L127" s="45"/>
      <c r="M127" s="230"/>
      <c r="N127" s="231"/>
      <c r="O127" s="86"/>
      <c r="P127" s="86"/>
      <c r="Q127" s="86"/>
      <c r="R127" s="86"/>
      <c r="S127" s="86"/>
      <c r="T127" s="87"/>
      <c r="U127" s="39"/>
      <c r="V127" s="39"/>
      <c r="W127" s="39"/>
      <c r="X127" s="39"/>
      <c r="Y127" s="39"/>
      <c r="Z127" s="39"/>
      <c r="AA127" s="39"/>
      <c r="AB127" s="39"/>
      <c r="AC127" s="39"/>
      <c r="AD127" s="39"/>
      <c r="AE127" s="39"/>
      <c r="AT127" s="18" t="s">
        <v>158</v>
      </c>
      <c r="AU127" s="18" t="s">
        <v>82</v>
      </c>
    </row>
    <row r="128" s="2" customFormat="1">
      <c r="A128" s="39"/>
      <c r="B128" s="40"/>
      <c r="C128" s="41"/>
      <c r="D128" s="227" t="s">
        <v>159</v>
      </c>
      <c r="E128" s="41"/>
      <c r="F128" s="232" t="s">
        <v>604</v>
      </c>
      <c r="G128" s="41"/>
      <c r="H128" s="41"/>
      <c r="I128" s="229"/>
      <c r="J128" s="41"/>
      <c r="K128" s="41"/>
      <c r="L128" s="45"/>
      <c r="M128" s="230"/>
      <c r="N128" s="231"/>
      <c r="O128" s="86"/>
      <c r="P128" s="86"/>
      <c r="Q128" s="86"/>
      <c r="R128" s="86"/>
      <c r="S128" s="86"/>
      <c r="T128" s="87"/>
      <c r="U128" s="39"/>
      <c r="V128" s="39"/>
      <c r="W128" s="39"/>
      <c r="X128" s="39"/>
      <c r="Y128" s="39"/>
      <c r="Z128" s="39"/>
      <c r="AA128" s="39"/>
      <c r="AB128" s="39"/>
      <c r="AC128" s="39"/>
      <c r="AD128" s="39"/>
      <c r="AE128" s="39"/>
      <c r="AT128" s="18" t="s">
        <v>159</v>
      </c>
      <c r="AU128" s="18" t="s">
        <v>82</v>
      </c>
    </row>
    <row r="129" s="2" customFormat="1" ht="16.5" customHeight="1">
      <c r="A129" s="39"/>
      <c r="B129" s="40"/>
      <c r="C129" s="214" t="s">
        <v>297</v>
      </c>
      <c r="D129" s="214" t="s">
        <v>152</v>
      </c>
      <c r="E129" s="215" t="s">
        <v>605</v>
      </c>
      <c r="F129" s="216" t="s">
        <v>606</v>
      </c>
      <c r="G129" s="217" t="s">
        <v>187</v>
      </c>
      <c r="H129" s="218">
        <v>1</v>
      </c>
      <c r="I129" s="219"/>
      <c r="J129" s="220">
        <f>ROUND(I129*H129,2)</f>
        <v>0</v>
      </c>
      <c r="K129" s="216" t="s">
        <v>19</v>
      </c>
      <c r="L129" s="45"/>
      <c r="M129" s="221" t="s">
        <v>19</v>
      </c>
      <c r="N129" s="222" t="s">
        <v>46</v>
      </c>
      <c r="O129" s="86"/>
      <c r="P129" s="223">
        <f>O129*H129</f>
        <v>0</v>
      </c>
      <c r="Q129" s="223">
        <v>0</v>
      </c>
      <c r="R129" s="223">
        <f>Q129*H129</f>
        <v>0</v>
      </c>
      <c r="S129" s="223">
        <v>0</v>
      </c>
      <c r="T129" s="224">
        <f>S129*H129</f>
        <v>0</v>
      </c>
      <c r="U129" s="39"/>
      <c r="V129" s="39"/>
      <c r="W129" s="39"/>
      <c r="X129" s="39"/>
      <c r="Y129" s="39"/>
      <c r="Z129" s="39"/>
      <c r="AA129" s="39"/>
      <c r="AB129" s="39"/>
      <c r="AC129" s="39"/>
      <c r="AD129" s="39"/>
      <c r="AE129" s="39"/>
      <c r="AR129" s="225" t="s">
        <v>552</v>
      </c>
      <c r="AT129" s="225" t="s">
        <v>152</v>
      </c>
      <c r="AU129" s="225" t="s">
        <v>82</v>
      </c>
      <c r="AY129" s="18" t="s">
        <v>150</v>
      </c>
      <c r="BE129" s="226">
        <f>IF(N129="základní",J129,0)</f>
        <v>0</v>
      </c>
      <c r="BF129" s="226">
        <f>IF(N129="snížená",J129,0)</f>
        <v>0</v>
      </c>
      <c r="BG129" s="226">
        <f>IF(N129="zákl. přenesená",J129,0)</f>
        <v>0</v>
      </c>
      <c r="BH129" s="226">
        <f>IF(N129="sníž. přenesená",J129,0)</f>
        <v>0</v>
      </c>
      <c r="BI129" s="226">
        <f>IF(N129="nulová",J129,0)</f>
        <v>0</v>
      </c>
      <c r="BJ129" s="18" t="s">
        <v>156</v>
      </c>
      <c r="BK129" s="226">
        <f>ROUND(I129*H129,2)</f>
        <v>0</v>
      </c>
      <c r="BL129" s="18" t="s">
        <v>552</v>
      </c>
      <c r="BM129" s="225" t="s">
        <v>607</v>
      </c>
    </row>
    <row r="130" s="2" customFormat="1">
      <c r="A130" s="39"/>
      <c r="B130" s="40"/>
      <c r="C130" s="41"/>
      <c r="D130" s="227" t="s">
        <v>158</v>
      </c>
      <c r="E130" s="41"/>
      <c r="F130" s="228" t="s">
        <v>606</v>
      </c>
      <c r="G130" s="41"/>
      <c r="H130" s="41"/>
      <c r="I130" s="229"/>
      <c r="J130" s="41"/>
      <c r="K130" s="41"/>
      <c r="L130" s="45"/>
      <c r="M130" s="230"/>
      <c r="N130" s="231"/>
      <c r="O130" s="86"/>
      <c r="P130" s="86"/>
      <c r="Q130" s="86"/>
      <c r="R130" s="86"/>
      <c r="S130" s="86"/>
      <c r="T130" s="87"/>
      <c r="U130" s="39"/>
      <c r="V130" s="39"/>
      <c r="W130" s="39"/>
      <c r="X130" s="39"/>
      <c r="Y130" s="39"/>
      <c r="Z130" s="39"/>
      <c r="AA130" s="39"/>
      <c r="AB130" s="39"/>
      <c r="AC130" s="39"/>
      <c r="AD130" s="39"/>
      <c r="AE130" s="39"/>
      <c r="AT130" s="18" t="s">
        <v>158</v>
      </c>
      <c r="AU130" s="18" t="s">
        <v>82</v>
      </c>
    </row>
    <row r="131" s="2" customFormat="1">
      <c r="A131" s="39"/>
      <c r="B131" s="40"/>
      <c r="C131" s="41"/>
      <c r="D131" s="227" t="s">
        <v>159</v>
      </c>
      <c r="E131" s="41"/>
      <c r="F131" s="232" t="s">
        <v>608</v>
      </c>
      <c r="G131" s="41"/>
      <c r="H131" s="41"/>
      <c r="I131" s="229"/>
      <c r="J131" s="41"/>
      <c r="K131" s="41"/>
      <c r="L131" s="45"/>
      <c r="M131" s="230"/>
      <c r="N131" s="231"/>
      <c r="O131" s="86"/>
      <c r="P131" s="86"/>
      <c r="Q131" s="86"/>
      <c r="R131" s="86"/>
      <c r="S131" s="86"/>
      <c r="T131" s="87"/>
      <c r="U131" s="39"/>
      <c r="V131" s="39"/>
      <c r="W131" s="39"/>
      <c r="X131" s="39"/>
      <c r="Y131" s="39"/>
      <c r="Z131" s="39"/>
      <c r="AA131" s="39"/>
      <c r="AB131" s="39"/>
      <c r="AC131" s="39"/>
      <c r="AD131" s="39"/>
      <c r="AE131" s="39"/>
      <c r="AT131" s="18" t="s">
        <v>159</v>
      </c>
      <c r="AU131" s="18" t="s">
        <v>82</v>
      </c>
    </row>
    <row r="132" s="2" customFormat="1" ht="16.5" customHeight="1">
      <c r="A132" s="39"/>
      <c r="B132" s="40"/>
      <c r="C132" s="214" t="s">
        <v>304</v>
      </c>
      <c r="D132" s="214" t="s">
        <v>152</v>
      </c>
      <c r="E132" s="215" t="s">
        <v>617</v>
      </c>
      <c r="F132" s="216" t="s">
        <v>618</v>
      </c>
      <c r="G132" s="217" t="s">
        <v>187</v>
      </c>
      <c r="H132" s="218">
        <v>1</v>
      </c>
      <c r="I132" s="219"/>
      <c r="J132" s="220">
        <f>ROUND(I132*H132,2)</f>
        <v>0</v>
      </c>
      <c r="K132" s="216" t="s">
        <v>19</v>
      </c>
      <c r="L132" s="45"/>
      <c r="M132" s="221" t="s">
        <v>19</v>
      </c>
      <c r="N132" s="222" t="s">
        <v>46</v>
      </c>
      <c r="O132" s="86"/>
      <c r="P132" s="223">
        <f>O132*H132</f>
        <v>0</v>
      </c>
      <c r="Q132" s="223">
        <v>0</v>
      </c>
      <c r="R132" s="223">
        <f>Q132*H132</f>
        <v>0</v>
      </c>
      <c r="S132" s="223">
        <v>0</v>
      </c>
      <c r="T132" s="224">
        <f>S132*H132</f>
        <v>0</v>
      </c>
      <c r="U132" s="39"/>
      <c r="V132" s="39"/>
      <c r="W132" s="39"/>
      <c r="X132" s="39"/>
      <c r="Y132" s="39"/>
      <c r="Z132" s="39"/>
      <c r="AA132" s="39"/>
      <c r="AB132" s="39"/>
      <c r="AC132" s="39"/>
      <c r="AD132" s="39"/>
      <c r="AE132" s="39"/>
      <c r="AR132" s="225" t="s">
        <v>552</v>
      </c>
      <c r="AT132" s="225" t="s">
        <v>152</v>
      </c>
      <c r="AU132" s="225" t="s">
        <v>82</v>
      </c>
      <c r="AY132" s="18" t="s">
        <v>150</v>
      </c>
      <c r="BE132" s="226">
        <f>IF(N132="základní",J132,0)</f>
        <v>0</v>
      </c>
      <c r="BF132" s="226">
        <f>IF(N132="snížená",J132,0)</f>
        <v>0</v>
      </c>
      <c r="BG132" s="226">
        <f>IF(N132="zákl. přenesená",J132,0)</f>
        <v>0</v>
      </c>
      <c r="BH132" s="226">
        <f>IF(N132="sníž. přenesená",J132,0)</f>
        <v>0</v>
      </c>
      <c r="BI132" s="226">
        <f>IF(N132="nulová",J132,0)</f>
        <v>0</v>
      </c>
      <c r="BJ132" s="18" t="s">
        <v>156</v>
      </c>
      <c r="BK132" s="226">
        <f>ROUND(I132*H132,2)</f>
        <v>0</v>
      </c>
      <c r="BL132" s="18" t="s">
        <v>552</v>
      </c>
      <c r="BM132" s="225" t="s">
        <v>764</v>
      </c>
    </row>
    <row r="133" s="2" customFormat="1">
      <c r="A133" s="39"/>
      <c r="B133" s="40"/>
      <c r="C133" s="41"/>
      <c r="D133" s="227" t="s">
        <v>158</v>
      </c>
      <c r="E133" s="41"/>
      <c r="F133" s="228" t="s">
        <v>618</v>
      </c>
      <c r="G133" s="41"/>
      <c r="H133" s="41"/>
      <c r="I133" s="229"/>
      <c r="J133" s="41"/>
      <c r="K133" s="41"/>
      <c r="L133" s="45"/>
      <c r="M133" s="230"/>
      <c r="N133" s="231"/>
      <c r="O133" s="86"/>
      <c r="P133" s="86"/>
      <c r="Q133" s="86"/>
      <c r="R133" s="86"/>
      <c r="S133" s="86"/>
      <c r="T133" s="87"/>
      <c r="U133" s="39"/>
      <c r="V133" s="39"/>
      <c r="W133" s="39"/>
      <c r="X133" s="39"/>
      <c r="Y133" s="39"/>
      <c r="Z133" s="39"/>
      <c r="AA133" s="39"/>
      <c r="AB133" s="39"/>
      <c r="AC133" s="39"/>
      <c r="AD133" s="39"/>
      <c r="AE133" s="39"/>
      <c r="AT133" s="18" t="s">
        <v>158</v>
      </c>
      <c r="AU133" s="18" t="s">
        <v>82</v>
      </c>
    </row>
    <row r="134" s="2" customFormat="1">
      <c r="A134" s="39"/>
      <c r="B134" s="40"/>
      <c r="C134" s="41"/>
      <c r="D134" s="227" t="s">
        <v>159</v>
      </c>
      <c r="E134" s="41"/>
      <c r="F134" s="232" t="s">
        <v>765</v>
      </c>
      <c r="G134" s="41"/>
      <c r="H134" s="41"/>
      <c r="I134" s="229"/>
      <c r="J134" s="41"/>
      <c r="K134" s="41"/>
      <c r="L134" s="45"/>
      <c r="M134" s="269"/>
      <c r="N134" s="270"/>
      <c r="O134" s="271"/>
      <c r="P134" s="271"/>
      <c r="Q134" s="271"/>
      <c r="R134" s="271"/>
      <c r="S134" s="271"/>
      <c r="T134" s="272"/>
      <c r="U134" s="39"/>
      <c r="V134" s="39"/>
      <c r="W134" s="39"/>
      <c r="X134" s="39"/>
      <c r="Y134" s="39"/>
      <c r="Z134" s="39"/>
      <c r="AA134" s="39"/>
      <c r="AB134" s="39"/>
      <c r="AC134" s="39"/>
      <c r="AD134" s="39"/>
      <c r="AE134" s="39"/>
      <c r="AT134" s="18" t="s">
        <v>159</v>
      </c>
      <c r="AU134" s="18" t="s">
        <v>82</v>
      </c>
    </row>
    <row r="135" s="2" customFormat="1" ht="6.96" customHeight="1">
      <c r="A135" s="39"/>
      <c r="B135" s="61"/>
      <c r="C135" s="62"/>
      <c r="D135" s="62"/>
      <c r="E135" s="62"/>
      <c r="F135" s="62"/>
      <c r="G135" s="62"/>
      <c r="H135" s="62"/>
      <c r="I135" s="62"/>
      <c r="J135" s="62"/>
      <c r="K135" s="62"/>
      <c r="L135" s="45"/>
      <c r="M135" s="39"/>
      <c r="O135" s="39"/>
      <c r="P135" s="39"/>
      <c r="Q135" s="39"/>
      <c r="R135" s="39"/>
      <c r="S135" s="39"/>
      <c r="T135" s="39"/>
      <c r="U135" s="39"/>
      <c r="V135" s="39"/>
      <c r="W135" s="39"/>
      <c r="X135" s="39"/>
      <c r="Y135" s="39"/>
      <c r="Z135" s="39"/>
      <c r="AA135" s="39"/>
      <c r="AB135" s="39"/>
      <c r="AC135" s="39"/>
      <c r="AD135" s="39"/>
      <c r="AE135" s="39"/>
    </row>
  </sheetData>
  <sheetProtection sheet="1" autoFilter="0" formatColumns="0" formatRows="0" objects="1" scenarios="1" spinCount="100000" saltValue="doR5Pin0VqowkRk7a2n82R8fBq7ZKg+gKYz1a6rjXzIJ3FE6QYCwRWlZCIKxCIIEdErsCLphw/jZC6Df4EV1kg==" hashValue="fYJJm0U33ae8rFPxLevRiTSf7/8X+Jz/QHqSE4F0NyfWpqvdunD9qNBhtGwWuAVZonZxCZycx+gbGcZ37CYzmQ==" algorithmName="SHA-512" password="CC35"/>
  <autoFilter ref="C88:K134"/>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117</v>
      </c>
    </row>
    <row r="3" s="1" customFormat="1" ht="6.96" customHeight="1">
      <c r="B3" s="140"/>
      <c r="C3" s="141"/>
      <c r="D3" s="141"/>
      <c r="E3" s="141"/>
      <c r="F3" s="141"/>
      <c r="G3" s="141"/>
      <c r="H3" s="141"/>
      <c r="I3" s="141"/>
      <c r="J3" s="141"/>
      <c r="K3" s="141"/>
      <c r="L3" s="21"/>
      <c r="AT3" s="18" t="s">
        <v>82</v>
      </c>
    </row>
    <row r="4" s="1" customFormat="1" ht="24.96" customHeight="1">
      <c r="B4" s="21"/>
      <c r="D4" s="142" t="s">
        <v>124</v>
      </c>
      <c r="L4" s="21"/>
      <c r="M4" s="143" t="s">
        <v>10</v>
      </c>
      <c r="AT4" s="18" t="s">
        <v>35</v>
      </c>
    </row>
    <row r="5" s="1" customFormat="1" ht="6.96" customHeight="1">
      <c r="B5" s="21"/>
      <c r="L5" s="21"/>
    </row>
    <row r="6" s="1" customFormat="1" ht="12" customHeight="1">
      <c r="B6" s="21"/>
      <c r="D6" s="144" t="s">
        <v>16</v>
      </c>
      <c r="L6" s="21"/>
    </row>
    <row r="7" s="1" customFormat="1" ht="16.5" customHeight="1">
      <c r="B7" s="21"/>
      <c r="E7" s="145" t="str">
        <f>'Rekapitulace stavby'!K6</f>
        <v>Úpa, Malá Úpa, odstranění povodňových škod</v>
      </c>
      <c r="F7" s="144"/>
      <c r="G7" s="144"/>
      <c r="H7" s="144"/>
      <c r="L7" s="21"/>
    </row>
    <row r="8" s="1" customFormat="1" ht="12" customHeight="1">
      <c r="B8" s="21"/>
      <c r="D8" s="144" t="s">
        <v>125</v>
      </c>
      <c r="L8" s="21"/>
    </row>
    <row r="9" s="2" customFormat="1" ht="16.5" customHeight="1">
      <c r="A9" s="39"/>
      <c r="B9" s="45"/>
      <c r="C9" s="39"/>
      <c r="D9" s="39"/>
      <c r="E9" s="145" t="s">
        <v>766</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127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767</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5" t="s">
        <v>118</v>
      </c>
      <c r="G13" s="39"/>
      <c r="H13" s="39"/>
      <c r="I13" s="144" t="s">
        <v>20</v>
      </c>
      <c r="J13" s="135"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5" t="s">
        <v>22</v>
      </c>
      <c r="G14" s="39"/>
      <c r="H14" s="39"/>
      <c r="I14" s="144" t="s">
        <v>23</v>
      </c>
      <c r="J14" s="148" t="str">
        <f>'Rekapitulace stavby'!AN8</f>
        <v>16.12.2025</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5" t="s">
        <v>27</v>
      </c>
      <c r="K16" s="39"/>
      <c r="L16" s="146"/>
      <c r="S16" s="39"/>
      <c r="T16" s="39"/>
      <c r="U16" s="39"/>
      <c r="V16" s="39"/>
      <c r="W16" s="39"/>
      <c r="X16" s="39"/>
      <c r="Y16" s="39"/>
      <c r="Z16" s="39"/>
      <c r="AA16" s="39"/>
      <c r="AB16" s="39"/>
      <c r="AC16" s="39"/>
      <c r="AD16" s="39"/>
      <c r="AE16" s="39"/>
    </row>
    <row r="17" s="2" customFormat="1" ht="18" customHeight="1">
      <c r="A17" s="39"/>
      <c r="B17" s="45"/>
      <c r="C17" s="39"/>
      <c r="D17" s="39"/>
      <c r="E17" s="135" t="s">
        <v>28</v>
      </c>
      <c r="F17" s="39"/>
      <c r="G17" s="39"/>
      <c r="H17" s="39"/>
      <c r="I17" s="144" t="s">
        <v>29</v>
      </c>
      <c r="J17" s="135" t="s">
        <v>30</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31</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5"/>
      <c r="G20" s="135"/>
      <c r="H20" s="135"/>
      <c r="I20" s="144" t="s">
        <v>29</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33</v>
      </c>
      <c r="E22" s="39"/>
      <c r="F22" s="39"/>
      <c r="G22" s="39"/>
      <c r="H22" s="39"/>
      <c r="I22" s="144" t="s">
        <v>26</v>
      </c>
      <c r="J22" s="135" t="s">
        <v>19</v>
      </c>
      <c r="K22" s="39"/>
      <c r="L22" s="146"/>
      <c r="S22" s="39"/>
      <c r="T22" s="39"/>
      <c r="U22" s="39"/>
      <c r="V22" s="39"/>
      <c r="W22" s="39"/>
      <c r="X22" s="39"/>
      <c r="Y22" s="39"/>
      <c r="Z22" s="39"/>
      <c r="AA22" s="39"/>
      <c r="AB22" s="39"/>
      <c r="AC22" s="39"/>
      <c r="AD22" s="39"/>
      <c r="AE22" s="39"/>
    </row>
    <row r="23" s="2" customFormat="1" ht="18" customHeight="1">
      <c r="A23" s="39"/>
      <c r="B23" s="45"/>
      <c r="C23" s="39"/>
      <c r="D23" s="39"/>
      <c r="E23" s="135" t="s">
        <v>34</v>
      </c>
      <c r="F23" s="39"/>
      <c r="G23" s="39"/>
      <c r="H23" s="39"/>
      <c r="I23" s="144" t="s">
        <v>29</v>
      </c>
      <c r="J23" s="135" t="s">
        <v>19</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36</v>
      </c>
      <c r="E25" s="39"/>
      <c r="F25" s="39"/>
      <c r="G25" s="39"/>
      <c r="H25" s="39"/>
      <c r="I25" s="144" t="s">
        <v>26</v>
      </c>
      <c r="J25" s="135" t="str">
        <f>IF('Rekapitulace stavby'!AN19="","",'Rekapitulace stavby'!AN19)</f>
        <v/>
      </c>
      <c r="K25" s="39"/>
      <c r="L25" s="146"/>
      <c r="S25" s="39"/>
      <c r="T25" s="39"/>
      <c r="U25" s="39"/>
      <c r="V25" s="39"/>
      <c r="W25" s="39"/>
      <c r="X25" s="39"/>
      <c r="Y25" s="39"/>
      <c r="Z25" s="39"/>
      <c r="AA25" s="39"/>
      <c r="AB25" s="39"/>
      <c r="AC25" s="39"/>
      <c r="AD25" s="39"/>
      <c r="AE25" s="39"/>
    </row>
    <row r="26" s="2" customFormat="1" ht="18" customHeight="1">
      <c r="A26" s="39"/>
      <c r="B26" s="45"/>
      <c r="C26" s="39"/>
      <c r="D26" s="39"/>
      <c r="E26" s="135" t="str">
        <f>IF('Rekapitulace stavby'!E20="","",'Rekapitulace stavby'!E20)</f>
        <v xml:space="preserve"> </v>
      </c>
      <c r="F26" s="39"/>
      <c r="G26" s="39"/>
      <c r="H26" s="39"/>
      <c r="I26" s="144" t="s">
        <v>29</v>
      </c>
      <c r="J26" s="135" t="str">
        <f>IF('Rekapitulace stavby'!AN20="","",'Rekapitulace stavby'!AN20)</f>
        <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37</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38</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39</v>
      </c>
      <c r="E32" s="39"/>
      <c r="F32" s="39"/>
      <c r="G32" s="39"/>
      <c r="H32" s="39"/>
      <c r="I32" s="39"/>
      <c r="J32" s="155">
        <f>ROUND(J95,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41</v>
      </c>
      <c r="G34" s="39"/>
      <c r="H34" s="39"/>
      <c r="I34" s="156" t="s">
        <v>40</v>
      </c>
      <c r="J34" s="156" t="s">
        <v>42</v>
      </c>
      <c r="K34" s="39"/>
      <c r="L34" s="146"/>
      <c r="S34" s="39"/>
      <c r="T34" s="39"/>
      <c r="U34" s="39"/>
      <c r="V34" s="39"/>
      <c r="W34" s="39"/>
      <c r="X34" s="39"/>
      <c r="Y34" s="39"/>
      <c r="Z34" s="39"/>
      <c r="AA34" s="39"/>
      <c r="AB34" s="39"/>
      <c r="AC34" s="39"/>
      <c r="AD34" s="39"/>
      <c r="AE34" s="39"/>
    </row>
    <row r="35" hidden="1" s="2" customFormat="1" ht="14.4" customHeight="1">
      <c r="A35" s="39"/>
      <c r="B35" s="45"/>
      <c r="C35" s="39"/>
      <c r="D35" s="157" t="s">
        <v>43</v>
      </c>
      <c r="E35" s="144" t="s">
        <v>44</v>
      </c>
      <c r="F35" s="158">
        <f>ROUND((SUM(BE95:BE320)),  2)</f>
        <v>0</v>
      </c>
      <c r="G35" s="39"/>
      <c r="H35" s="39"/>
      <c r="I35" s="159">
        <v>0.20999999999999999</v>
      </c>
      <c r="J35" s="158">
        <f>ROUND(((SUM(BE95:BE320))*I35),  2)</f>
        <v>0</v>
      </c>
      <c r="K35" s="39"/>
      <c r="L35" s="146"/>
      <c r="S35" s="39"/>
      <c r="T35" s="39"/>
      <c r="U35" s="39"/>
      <c r="V35" s="39"/>
      <c r="W35" s="39"/>
      <c r="X35" s="39"/>
      <c r="Y35" s="39"/>
      <c r="Z35" s="39"/>
      <c r="AA35" s="39"/>
      <c r="AB35" s="39"/>
      <c r="AC35" s="39"/>
      <c r="AD35" s="39"/>
      <c r="AE35" s="39"/>
    </row>
    <row r="36" hidden="1" s="2" customFormat="1" ht="14.4" customHeight="1">
      <c r="A36" s="39"/>
      <c r="B36" s="45"/>
      <c r="C36" s="39"/>
      <c r="D36" s="39"/>
      <c r="E36" s="144" t="s">
        <v>45</v>
      </c>
      <c r="F36" s="158">
        <f>ROUND((SUM(BF95:BF320)),  2)</f>
        <v>0</v>
      </c>
      <c r="G36" s="39"/>
      <c r="H36" s="39"/>
      <c r="I36" s="159">
        <v>0.12</v>
      </c>
      <c r="J36" s="158">
        <f>ROUND(((SUM(BF95:BF320))*I36),  2)</f>
        <v>0</v>
      </c>
      <c r="K36" s="39"/>
      <c r="L36" s="146"/>
      <c r="S36" s="39"/>
      <c r="T36" s="39"/>
      <c r="U36" s="39"/>
      <c r="V36" s="39"/>
      <c r="W36" s="39"/>
      <c r="X36" s="39"/>
      <c r="Y36" s="39"/>
      <c r="Z36" s="39"/>
      <c r="AA36" s="39"/>
      <c r="AB36" s="39"/>
      <c r="AC36" s="39"/>
      <c r="AD36" s="39"/>
      <c r="AE36" s="39"/>
    </row>
    <row r="37" s="2" customFormat="1" ht="14.4" customHeight="1">
      <c r="A37" s="39"/>
      <c r="B37" s="45"/>
      <c r="C37" s="39"/>
      <c r="D37" s="144" t="s">
        <v>43</v>
      </c>
      <c r="E37" s="144" t="s">
        <v>46</v>
      </c>
      <c r="F37" s="158">
        <f>ROUND((SUM(BG95:BG320)),  2)</f>
        <v>0</v>
      </c>
      <c r="G37" s="39"/>
      <c r="H37" s="39"/>
      <c r="I37" s="159">
        <v>0.20999999999999999</v>
      </c>
      <c r="J37" s="158">
        <f>0</f>
        <v>0</v>
      </c>
      <c r="K37" s="39"/>
      <c r="L37" s="146"/>
      <c r="S37" s="39"/>
      <c r="T37" s="39"/>
      <c r="U37" s="39"/>
      <c r="V37" s="39"/>
      <c r="W37" s="39"/>
      <c r="X37" s="39"/>
      <c r="Y37" s="39"/>
      <c r="Z37" s="39"/>
      <c r="AA37" s="39"/>
      <c r="AB37" s="39"/>
      <c r="AC37" s="39"/>
      <c r="AD37" s="39"/>
      <c r="AE37" s="39"/>
    </row>
    <row r="38" s="2" customFormat="1" ht="14.4" customHeight="1">
      <c r="A38" s="39"/>
      <c r="B38" s="45"/>
      <c r="C38" s="39"/>
      <c r="D38" s="39"/>
      <c r="E38" s="144" t="s">
        <v>47</v>
      </c>
      <c r="F38" s="158">
        <f>ROUND((SUM(BH95:BH320)),  2)</f>
        <v>0</v>
      </c>
      <c r="G38" s="39"/>
      <c r="H38" s="39"/>
      <c r="I38" s="159">
        <v>0.12</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48</v>
      </c>
      <c r="F39" s="158">
        <f>ROUND((SUM(BI95:BI320)),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49</v>
      </c>
      <c r="E41" s="162"/>
      <c r="F41" s="162"/>
      <c r="G41" s="163" t="s">
        <v>50</v>
      </c>
      <c r="H41" s="164" t="s">
        <v>51</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129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Úpa, Malá Úpa, odstranění povodňových škod</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125</v>
      </c>
      <c r="D51" s="23"/>
      <c r="E51" s="23"/>
      <c r="F51" s="23"/>
      <c r="G51" s="23"/>
      <c r="H51" s="23"/>
      <c r="I51" s="23"/>
      <c r="J51" s="23"/>
      <c r="K51" s="23"/>
      <c r="L51" s="21"/>
    </row>
    <row r="52" s="2" customFormat="1" ht="16.5" customHeight="1">
      <c r="A52" s="39"/>
      <c r="B52" s="40"/>
      <c r="C52" s="41"/>
      <c r="D52" s="41"/>
      <c r="E52" s="171" t="s">
        <v>766</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127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1" t="str">
        <f>E11</f>
        <v>SO 01 - OPRAVA JEZU TEMNÝ DŮL 2</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4" t="str">
        <f>IF(J14="","",J14)</f>
        <v>16.12.2025</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40.05" customHeight="1">
      <c r="A58" s="39"/>
      <c r="B58" s="40"/>
      <c r="C58" s="33" t="s">
        <v>25</v>
      </c>
      <c r="D58" s="41"/>
      <c r="E58" s="41"/>
      <c r="F58" s="28" t="str">
        <f>E17</f>
        <v>Povodí Labe, státní podnik</v>
      </c>
      <c r="G58" s="41"/>
      <c r="H58" s="41"/>
      <c r="I58" s="33" t="s">
        <v>33</v>
      </c>
      <c r="J58" s="37" t="str">
        <f>E23</f>
        <v>Vodohospodářský rozvoj a výstavba a.s., Praha 5</v>
      </c>
      <c r="K58" s="41"/>
      <c r="L58" s="146"/>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36</v>
      </c>
      <c r="J59" s="37" t="str">
        <f>E26</f>
        <v xml:space="preserve"> </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130</v>
      </c>
      <c r="D61" s="173"/>
      <c r="E61" s="173"/>
      <c r="F61" s="173"/>
      <c r="G61" s="173"/>
      <c r="H61" s="173"/>
      <c r="I61" s="173"/>
      <c r="J61" s="174" t="s">
        <v>131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71</v>
      </c>
      <c r="D63" s="41"/>
      <c r="E63" s="41"/>
      <c r="F63" s="41"/>
      <c r="G63" s="41"/>
      <c r="H63" s="41"/>
      <c r="I63" s="41"/>
      <c r="J63" s="104">
        <f>J95</f>
        <v>0</v>
      </c>
      <c r="K63" s="41"/>
      <c r="L63" s="146"/>
      <c r="S63" s="39"/>
      <c r="T63" s="39"/>
      <c r="U63" s="39"/>
      <c r="V63" s="39"/>
      <c r="W63" s="39"/>
      <c r="X63" s="39"/>
      <c r="Y63" s="39"/>
      <c r="Z63" s="39"/>
      <c r="AA63" s="39"/>
      <c r="AB63" s="39"/>
      <c r="AC63" s="39"/>
      <c r="AD63" s="39"/>
      <c r="AE63" s="39"/>
      <c r="AU63" s="18" t="s">
        <v>132</v>
      </c>
    </row>
    <row r="64" s="9" customFormat="1" ht="24.96" customHeight="1">
      <c r="A64" s="9"/>
      <c r="B64" s="176"/>
      <c r="C64" s="177"/>
      <c r="D64" s="178" t="s">
        <v>133</v>
      </c>
      <c r="E64" s="179"/>
      <c r="F64" s="179"/>
      <c r="G64" s="179"/>
      <c r="H64" s="179"/>
      <c r="I64" s="179"/>
      <c r="J64" s="180">
        <f>J96</f>
        <v>0</v>
      </c>
      <c r="K64" s="177"/>
      <c r="L64" s="181"/>
      <c r="S64" s="9"/>
      <c r="T64" s="9"/>
      <c r="U64" s="9"/>
      <c r="V64" s="9"/>
      <c r="W64" s="9"/>
      <c r="X64" s="9"/>
      <c r="Y64" s="9"/>
      <c r="Z64" s="9"/>
      <c r="AA64" s="9"/>
      <c r="AB64" s="9"/>
      <c r="AC64" s="9"/>
      <c r="AD64" s="9"/>
      <c r="AE64" s="9"/>
    </row>
    <row r="65" s="10" customFormat="1" ht="19.92" customHeight="1">
      <c r="A65" s="10"/>
      <c r="B65" s="182"/>
      <c r="C65" s="127"/>
      <c r="D65" s="183" t="s">
        <v>134</v>
      </c>
      <c r="E65" s="184"/>
      <c r="F65" s="184"/>
      <c r="G65" s="184"/>
      <c r="H65" s="184"/>
      <c r="I65" s="184"/>
      <c r="J65" s="185">
        <f>J97</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180</v>
      </c>
      <c r="E66" s="184"/>
      <c r="F66" s="184"/>
      <c r="G66" s="184"/>
      <c r="H66" s="184"/>
      <c r="I66" s="184"/>
      <c r="J66" s="185">
        <f>J153</f>
        <v>0</v>
      </c>
      <c r="K66" s="127"/>
      <c r="L66" s="186"/>
      <c r="S66" s="10"/>
      <c r="T66" s="10"/>
      <c r="U66" s="10"/>
      <c r="V66" s="10"/>
      <c r="W66" s="10"/>
      <c r="X66" s="10"/>
      <c r="Y66" s="10"/>
      <c r="Z66" s="10"/>
      <c r="AA66" s="10"/>
      <c r="AB66" s="10"/>
      <c r="AC66" s="10"/>
      <c r="AD66" s="10"/>
      <c r="AE66" s="10"/>
    </row>
    <row r="67" s="10" customFormat="1" ht="19.92" customHeight="1">
      <c r="A67" s="10"/>
      <c r="B67" s="182"/>
      <c r="C67" s="127"/>
      <c r="D67" s="183" t="s">
        <v>181</v>
      </c>
      <c r="E67" s="184"/>
      <c r="F67" s="184"/>
      <c r="G67" s="184"/>
      <c r="H67" s="184"/>
      <c r="I67" s="184"/>
      <c r="J67" s="185">
        <f>J175</f>
        <v>0</v>
      </c>
      <c r="K67" s="127"/>
      <c r="L67" s="186"/>
      <c r="S67" s="10"/>
      <c r="T67" s="10"/>
      <c r="U67" s="10"/>
      <c r="V67" s="10"/>
      <c r="W67" s="10"/>
      <c r="X67" s="10"/>
      <c r="Y67" s="10"/>
      <c r="Z67" s="10"/>
      <c r="AA67" s="10"/>
      <c r="AB67" s="10"/>
      <c r="AC67" s="10"/>
      <c r="AD67" s="10"/>
      <c r="AE67" s="10"/>
    </row>
    <row r="68" s="10" customFormat="1" ht="19.92" customHeight="1">
      <c r="A68" s="10"/>
      <c r="B68" s="182"/>
      <c r="C68" s="127"/>
      <c r="D68" s="183" t="s">
        <v>182</v>
      </c>
      <c r="E68" s="184"/>
      <c r="F68" s="184"/>
      <c r="G68" s="184"/>
      <c r="H68" s="184"/>
      <c r="I68" s="184"/>
      <c r="J68" s="185">
        <f>J191</f>
        <v>0</v>
      </c>
      <c r="K68" s="127"/>
      <c r="L68" s="186"/>
      <c r="S68" s="10"/>
      <c r="T68" s="10"/>
      <c r="U68" s="10"/>
      <c r="V68" s="10"/>
      <c r="W68" s="10"/>
      <c r="X68" s="10"/>
      <c r="Y68" s="10"/>
      <c r="Z68" s="10"/>
      <c r="AA68" s="10"/>
      <c r="AB68" s="10"/>
      <c r="AC68" s="10"/>
      <c r="AD68" s="10"/>
      <c r="AE68" s="10"/>
    </row>
    <row r="69" s="10" customFormat="1" ht="19.92" customHeight="1">
      <c r="A69" s="10"/>
      <c r="B69" s="182"/>
      <c r="C69" s="127"/>
      <c r="D69" s="183" t="s">
        <v>183</v>
      </c>
      <c r="E69" s="184"/>
      <c r="F69" s="184"/>
      <c r="G69" s="184"/>
      <c r="H69" s="184"/>
      <c r="I69" s="184"/>
      <c r="J69" s="185">
        <f>J199</f>
        <v>0</v>
      </c>
      <c r="K69" s="127"/>
      <c r="L69" s="186"/>
      <c r="S69" s="10"/>
      <c r="T69" s="10"/>
      <c r="U69" s="10"/>
      <c r="V69" s="10"/>
      <c r="W69" s="10"/>
      <c r="X69" s="10"/>
      <c r="Y69" s="10"/>
      <c r="Z69" s="10"/>
      <c r="AA69" s="10"/>
      <c r="AB69" s="10"/>
      <c r="AC69" s="10"/>
      <c r="AD69" s="10"/>
      <c r="AE69" s="10"/>
    </row>
    <row r="70" s="10" customFormat="1" ht="19.92" customHeight="1">
      <c r="A70" s="10"/>
      <c r="B70" s="182"/>
      <c r="C70" s="127"/>
      <c r="D70" s="183" t="s">
        <v>405</v>
      </c>
      <c r="E70" s="184"/>
      <c r="F70" s="184"/>
      <c r="G70" s="184"/>
      <c r="H70" s="184"/>
      <c r="I70" s="184"/>
      <c r="J70" s="185">
        <f>J290</f>
        <v>0</v>
      </c>
      <c r="K70" s="127"/>
      <c r="L70" s="186"/>
      <c r="S70" s="10"/>
      <c r="T70" s="10"/>
      <c r="U70" s="10"/>
      <c r="V70" s="10"/>
      <c r="W70" s="10"/>
      <c r="X70" s="10"/>
      <c r="Y70" s="10"/>
      <c r="Z70" s="10"/>
      <c r="AA70" s="10"/>
      <c r="AB70" s="10"/>
      <c r="AC70" s="10"/>
      <c r="AD70" s="10"/>
      <c r="AE70" s="10"/>
    </row>
    <row r="71" s="10" customFormat="1" ht="19.92" customHeight="1">
      <c r="A71" s="10"/>
      <c r="B71" s="182"/>
      <c r="C71" s="127"/>
      <c r="D71" s="183" t="s">
        <v>184</v>
      </c>
      <c r="E71" s="184"/>
      <c r="F71" s="184"/>
      <c r="G71" s="184"/>
      <c r="H71" s="184"/>
      <c r="I71" s="184"/>
      <c r="J71" s="185">
        <f>J310</f>
        <v>0</v>
      </c>
      <c r="K71" s="127"/>
      <c r="L71" s="186"/>
      <c r="S71" s="10"/>
      <c r="T71" s="10"/>
      <c r="U71" s="10"/>
      <c r="V71" s="10"/>
      <c r="W71" s="10"/>
      <c r="X71" s="10"/>
      <c r="Y71" s="10"/>
      <c r="Z71" s="10"/>
      <c r="AA71" s="10"/>
      <c r="AB71" s="10"/>
      <c r="AC71" s="10"/>
      <c r="AD71" s="10"/>
      <c r="AE71" s="10"/>
    </row>
    <row r="72" s="9" customFormat="1" ht="24.96" customHeight="1">
      <c r="A72" s="9"/>
      <c r="B72" s="176"/>
      <c r="C72" s="177"/>
      <c r="D72" s="178" t="s">
        <v>768</v>
      </c>
      <c r="E72" s="179"/>
      <c r="F72" s="179"/>
      <c r="G72" s="179"/>
      <c r="H72" s="179"/>
      <c r="I72" s="179"/>
      <c r="J72" s="180">
        <f>J314</f>
        <v>0</v>
      </c>
      <c r="K72" s="177"/>
      <c r="L72" s="181"/>
      <c r="S72" s="9"/>
      <c r="T72" s="9"/>
      <c r="U72" s="9"/>
      <c r="V72" s="9"/>
      <c r="W72" s="9"/>
      <c r="X72" s="9"/>
      <c r="Y72" s="9"/>
      <c r="Z72" s="9"/>
      <c r="AA72" s="9"/>
      <c r="AB72" s="9"/>
      <c r="AC72" s="9"/>
      <c r="AD72" s="9"/>
      <c r="AE72" s="9"/>
    </row>
    <row r="73" s="10" customFormat="1" ht="19.92" customHeight="1">
      <c r="A73" s="10"/>
      <c r="B73" s="182"/>
      <c r="C73" s="127"/>
      <c r="D73" s="183" t="s">
        <v>769</v>
      </c>
      <c r="E73" s="184"/>
      <c r="F73" s="184"/>
      <c r="G73" s="184"/>
      <c r="H73" s="184"/>
      <c r="I73" s="184"/>
      <c r="J73" s="185">
        <f>J315</f>
        <v>0</v>
      </c>
      <c r="K73" s="127"/>
      <c r="L73" s="186"/>
      <c r="S73" s="10"/>
      <c r="T73" s="10"/>
      <c r="U73" s="10"/>
      <c r="V73" s="10"/>
      <c r="W73" s="10"/>
      <c r="X73" s="10"/>
      <c r="Y73" s="10"/>
      <c r="Z73" s="10"/>
      <c r="AA73" s="10"/>
      <c r="AB73" s="10"/>
      <c r="AC73" s="10"/>
      <c r="AD73" s="10"/>
      <c r="AE73" s="10"/>
    </row>
    <row r="74" s="2" customFormat="1" ht="21.84" customHeight="1">
      <c r="A74" s="39"/>
      <c r="B74" s="40"/>
      <c r="C74" s="41"/>
      <c r="D74" s="41"/>
      <c r="E74" s="41"/>
      <c r="F74" s="41"/>
      <c r="G74" s="41"/>
      <c r="H74" s="41"/>
      <c r="I74" s="41"/>
      <c r="J74" s="41"/>
      <c r="K74" s="41"/>
      <c r="L74" s="146"/>
      <c r="S74" s="39"/>
      <c r="T74" s="39"/>
      <c r="U74" s="39"/>
      <c r="V74" s="39"/>
      <c r="W74" s="39"/>
      <c r="X74" s="39"/>
      <c r="Y74" s="39"/>
      <c r="Z74" s="39"/>
      <c r="AA74" s="39"/>
      <c r="AB74" s="39"/>
      <c r="AC74" s="39"/>
      <c r="AD74" s="39"/>
      <c r="AE74" s="39"/>
    </row>
    <row r="75" s="2" customFormat="1" ht="6.96" customHeight="1">
      <c r="A75" s="39"/>
      <c r="B75" s="61"/>
      <c r="C75" s="62"/>
      <c r="D75" s="62"/>
      <c r="E75" s="62"/>
      <c r="F75" s="62"/>
      <c r="G75" s="62"/>
      <c r="H75" s="62"/>
      <c r="I75" s="62"/>
      <c r="J75" s="62"/>
      <c r="K75" s="62"/>
      <c r="L75" s="146"/>
      <c r="S75" s="39"/>
      <c r="T75" s="39"/>
      <c r="U75" s="39"/>
      <c r="V75" s="39"/>
      <c r="W75" s="39"/>
      <c r="X75" s="39"/>
      <c r="Y75" s="39"/>
      <c r="Z75" s="39"/>
      <c r="AA75" s="39"/>
      <c r="AB75" s="39"/>
      <c r="AC75" s="39"/>
      <c r="AD75" s="39"/>
      <c r="AE75" s="39"/>
    </row>
    <row r="79" s="2" customFormat="1" ht="6.96" customHeight="1">
      <c r="A79" s="39"/>
      <c r="B79" s="63"/>
      <c r="C79" s="64"/>
      <c r="D79" s="64"/>
      <c r="E79" s="64"/>
      <c r="F79" s="64"/>
      <c r="G79" s="64"/>
      <c r="H79" s="64"/>
      <c r="I79" s="64"/>
      <c r="J79" s="64"/>
      <c r="K79" s="64"/>
      <c r="L79" s="146"/>
      <c r="S79" s="39"/>
      <c r="T79" s="39"/>
      <c r="U79" s="39"/>
      <c r="V79" s="39"/>
      <c r="W79" s="39"/>
      <c r="X79" s="39"/>
      <c r="Y79" s="39"/>
      <c r="Z79" s="39"/>
      <c r="AA79" s="39"/>
      <c r="AB79" s="39"/>
      <c r="AC79" s="39"/>
      <c r="AD79" s="39"/>
      <c r="AE79" s="39"/>
    </row>
    <row r="80" s="2" customFormat="1" ht="24.96" customHeight="1">
      <c r="A80" s="39"/>
      <c r="B80" s="40"/>
      <c r="C80" s="24" t="s">
        <v>135</v>
      </c>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6"/>
      <c r="S81" s="39"/>
      <c r="T81" s="39"/>
      <c r="U81" s="39"/>
      <c r="V81" s="39"/>
      <c r="W81" s="39"/>
      <c r="X81" s="39"/>
      <c r="Y81" s="39"/>
      <c r="Z81" s="39"/>
      <c r="AA81" s="39"/>
      <c r="AB81" s="39"/>
      <c r="AC81" s="39"/>
      <c r="AD81" s="39"/>
      <c r="AE81" s="39"/>
    </row>
    <row r="82" s="2" customFormat="1" ht="12" customHeight="1">
      <c r="A82" s="39"/>
      <c r="B82" s="40"/>
      <c r="C82" s="33" t="s">
        <v>16</v>
      </c>
      <c r="D82" s="41"/>
      <c r="E82" s="41"/>
      <c r="F82" s="41"/>
      <c r="G82" s="41"/>
      <c r="H82" s="41"/>
      <c r="I82" s="41"/>
      <c r="J82" s="41"/>
      <c r="K82" s="41"/>
      <c r="L82" s="146"/>
      <c r="S82" s="39"/>
      <c r="T82" s="39"/>
      <c r="U82" s="39"/>
      <c r="V82" s="39"/>
      <c r="W82" s="39"/>
      <c r="X82" s="39"/>
      <c r="Y82" s="39"/>
      <c r="Z82" s="39"/>
      <c r="AA82" s="39"/>
      <c r="AB82" s="39"/>
      <c r="AC82" s="39"/>
      <c r="AD82" s="39"/>
      <c r="AE82" s="39"/>
    </row>
    <row r="83" s="2" customFormat="1" ht="16.5" customHeight="1">
      <c r="A83" s="39"/>
      <c r="B83" s="40"/>
      <c r="C83" s="41"/>
      <c r="D83" s="41"/>
      <c r="E83" s="171" t="str">
        <f>E7</f>
        <v>Úpa, Malá Úpa, odstranění povodňových škod</v>
      </c>
      <c r="F83" s="33"/>
      <c r="G83" s="33"/>
      <c r="H83" s="33"/>
      <c r="I83" s="41"/>
      <c r="J83" s="41"/>
      <c r="K83" s="41"/>
      <c r="L83" s="146"/>
      <c r="S83" s="39"/>
      <c r="T83" s="39"/>
      <c r="U83" s="39"/>
      <c r="V83" s="39"/>
      <c r="W83" s="39"/>
      <c r="X83" s="39"/>
      <c r="Y83" s="39"/>
      <c r="Z83" s="39"/>
      <c r="AA83" s="39"/>
      <c r="AB83" s="39"/>
      <c r="AC83" s="39"/>
      <c r="AD83" s="39"/>
      <c r="AE83" s="39"/>
    </row>
    <row r="84" s="1" customFormat="1" ht="12" customHeight="1">
      <c r="B84" s="22"/>
      <c r="C84" s="33" t="s">
        <v>125</v>
      </c>
      <c r="D84" s="23"/>
      <c r="E84" s="23"/>
      <c r="F84" s="23"/>
      <c r="G84" s="23"/>
      <c r="H84" s="23"/>
      <c r="I84" s="23"/>
      <c r="J84" s="23"/>
      <c r="K84" s="23"/>
      <c r="L84" s="21"/>
    </row>
    <row r="85" s="2" customFormat="1" ht="16.5" customHeight="1">
      <c r="A85" s="39"/>
      <c r="B85" s="40"/>
      <c r="C85" s="41"/>
      <c r="D85" s="41"/>
      <c r="E85" s="171" t="s">
        <v>766</v>
      </c>
      <c r="F85" s="41"/>
      <c r="G85" s="41"/>
      <c r="H85" s="41"/>
      <c r="I85" s="41"/>
      <c r="J85" s="41"/>
      <c r="K85" s="41"/>
      <c r="L85" s="146"/>
      <c r="S85" s="39"/>
      <c r="T85" s="39"/>
      <c r="U85" s="39"/>
      <c r="V85" s="39"/>
      <c r="W85" s="39"/>
      <c r="X85" s="39"/>
      <c r="Y85" s="39"/>
      <c r="Z85" s="39"/>
      <c r="AA85" s="39"/>
      <c r="AB85" s="39"/>
      <c r="AC85" s="39"/>
      <c r="AD85" s="39"/>
      <c r="AE85" s="39"/>
    </row>
    <row r="86" s="2" customFormat="1" ht="12" customHeight="1">
      <c r="A86" s="39"/>
      <c r="B86" s="40"/>
      <c r="C86" s="33" t="s">
        <v>127</v>
      </c>
      <c r="D86" s="41"/>
      <c r="E86" s="41"/>
      <c r="F86" s="41"/>
      <c r="G86" s="41"/>
      <c r="H86" s="41"/>
      <c r="I86" s="41"/>
      <c r="J86" s="41"/>
      <c r="K86" s="41"/>
      <c r="L86" s="146"/>
      <c r="S86" s="39"/>
      <c r="T86" s="39"/>
      <c r="U86" s="39"/>
      <c r="V86" s="39"/>
      <c r="W86" s="39"/>
      <c r="X86" s="39"/>
      <c r="Y86" s="39"/>
      <c r="Z86" s="39"/>
      <c r="AA86" s="39"/>
      <c r="AB86" s="39"/>
      <c r="AC86" s="39"/>
      <c r="AD86" s="39"/>
      <c r="AE86" s="39"/>
    </row>
    <row r="87" s="2" customFormat="1" ht="16.5" customHeight="1">
      <c r="A87" s="39"/>
      <c r="B87" s="40"/>
      <c r="C87" s="41"/>
      <c r="D87" s="41"/>
      <c r="E87" s="71" t="str">
        <f>E11</f>
        <v>SO 01 - OPRAVA JEZU TEMNÝ DŮL 2</v>
      </c>
      <c r="F87" s="41"/>
      <c r="G87" s="41"/>
      <c r="H87" s="41"/>
      <c r="I87" s="41"/>
      <c r="J87" s="41"/>
      <c r="K87" s="41"/>
      <c r="L87" s="146"/>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46"/>
      <c r="S88" s="39"/>
      <c r="T88" s="39"/>
      <c r="U88" s="39"/>
      <c r="V88" s="39"/>
      <c r="W88" s="39"/>
      <c r="X88" s="39"/>
      <c r="Y88" s="39"/>
      <c r="Z88" s="39"/>
      <c r="AA88" s="39"/>
      <c r="AB88" s="39"/>
      <c r="AC88" s="39"/>
      <c r="AD88" s="39"/>
      <c r="AE88" s="39"/>
    </row>
    <row r="89" s="2" customFormat="1" ht="12" customHeight="1">
      <c r="A89" s="39"/>
      <c r="B89" s="40"/>
      <c r="C89" s="33" t="s">
        <v>21</v>
      </c>
      <c r="D89" s="41"/>
      <c r="E89" s="41"/>
      <c r="F89" s="28" t="str">
        <f>F14</f>
        <v xml:space="preserve"> </v>
      </c>
      <c r="G89" s="41"/>
      <c r="H89" s="41"/>
      <c r="I89" s="33" t="s">
        <v>23</v>
      </c>
      <c r="J89" s="74" t="str">
        <f>IF(J14="","",J14)</f>
        <v>16.12.2025</v>
      </c>
      <c r="K89" s="41"/>
      <c r="L89" s="146"/>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146"/>
      <c r="S90" s="39"/>
      <c r="T90" s="39"/>
      <c r="U90" s="39"/>
      <c r="V90" s="39"/>
      <c r="W90" s="39"/>
      <c r="X90" s="39"/>
      <c r="Y90" s="39"/>
      <c r="Z90" s="39"/>
      <c r="AA90" s="39"/>
      <c r="AB90" s="39"/>
      <c r="AC90" s="39"/>
      <c r="AD90" s="39"/>
      <c r="AE90" s="39"/>
    </row>
    <row r="91" s="2" customFormat="1" ht="40.05" customHeight="1">
      <c r="A91" s="39"/>
      <c r="B91" s="40"/>
      <c r="C91" s="33" t="s">
        <v>25</v>
      </c>
      <c r="D91" s="41"/>
      <c r="E91" s="41"/>
      <c r="F91" s="28" t="str">
        <f>E17</f>
        <v>Povodí Labe, státní podnik</v>
      </c>
      <c r="G91" s="41"/>
      <c r="H91" s="41"/>
      <c r="I91" s="33" t="s">
        <v>33</v>
      </c>
      <c r="J91" s="37" t="str">
        <f>E23</f>
        <v>Vodohospodářský rozvoj a výstavba a.s., Praha 5</v>
      </c>
      <c r="K91" s="41"/>
      <c r="L91" s="146"/>
      <c r="S91" s="39"/>
      <c r="T91" s="39"/>
      <c r="U91" s="39"/>
      <c r="V91" s="39"/>
      <c r="W91" s="39"/>
      <c r="X91" s="39"/>
      <c r="Y91" s="39"/>
      <c r="Z91" s="39"/>
      <c r="AA91" s="39"/>
      <c r="AB91" s="39"/>
      <c r="AC91" s="39"/>
      <c r="AD91" s="39"/>
      <c r="AE91" s="39"/>
    </row>
    <row r="92" s="2" customFormat="1" ht="15.15" customHeight="1">
      <c r="A92" s="39"/>
      <c r="B92" s="40"/>
      <c r="C92" s="33" t="s">
        <v>31</v>
      </c>
      <c r="D92" s="41"/>
      <c r="E92" s="41"/>
      <c r="F92" s="28" t="str">
        <f>IF(E20="","",E20)</f>
        <v>Vyplň údaj</v>
      </c>
      <c r="G92" s="41"/>
      <c r="H92" s="41"/>
      <c r="I92" s="33" t="s">
        <v>36</v>
      </c>
      <c r="J92" s="37" t="str">
        <f>E26</f>
        <v xml:space="preserve"> </v>
      </c>
      <c r="K92" s="41"/>
      <c r="L92" s="146"/>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146"/>
      <c r="S93" s="39"/>
      <c r="T93" s="39"/>
      <c r="U93" s="39"/>
      <c r="V93" s="39"/>
      <c r="W93" s="39"/>
      <c r="X93" s="39"/>
      <c r="Y93" s="39"/>
      <c r="Z93" s="39"/>
      <c r="AA93" s="39"/>
      <c r="AB93" s="39"/>
      <c r="AC93" s="39"/>
      <c r="AD93" s="39"/>
      <c r="AE93" s="39"/>
    </row>
    <row r="94" s="11" customFormat="1" ht="29.28" customHeight="1">
      <c r="A94" s="187"/>
      <c r="B94" s="188"/>
      <c r="C94" s="189" t="s">
        <v>136</v>
      </c>
      <c r="D94" s="190" t="s">
        <v>58</v>
      </c>
      <c r="E94" s="190" t="s">
        <v>54</v>
      </c>
      <c r="F94" s="190" t="s">
        <v>55</v>
      </c>
      <c r="G94" s="190" t="s">
        <v>137</v>
      </c>
      <c r="H94" s="190" t="s">
        <v>138</v>
      </c>
      <c r="I94" s="190" t="s">
        <v>139</v>
      </c>
      <c r="J94" s="190" t="s">
        <v>131</v>
      </c>
      <c r="K94" s="191" t="s">
        <v>140</v>
      </c>
      <c r="L94" s="192"/>
      <c r="M94" s="94" t="s">
        <v>19</v>
      </c>
      <c r="N94" s="95" t="s">
        <v>43</v>
      </c>
      <c r="O94" s="95" t="s">
        <v>141</v>
      </c>
      <c r="P94" s="95" t="s">
        <v>142</v>
      </c>
      <c r="Q94" s="95" t="s">
        <v>143</v>
      </c>
      <c r="R94" s="95" t="s">
        <v>144</v>
      </c>
      <c r="S94" s="95" t="s">
        <v>145</v>
      </c>
      <c r="T94" s="96" t="s">
        <v>146</v>
      </c>
      <c r="U94" s="187"/>
      <c r="V94" s="187"/>
      <c r="W94" s="187"/>
      <c r="X94" s="187"/>
      <c r="Y94" s="187"/>
      <c r="Z94" s="187"/>
      <c r="AA94" s="187"/>
      <c r="AB94" s="187"/>
      <c r="AC94" s="187"/>
      <c r="AD94" s="187"/>
      <c r="AE94" s="187"/>
    </row>
    <row r="95" s="2" customFormat="1" ht="22.8" customHeight="1">
      <c r="A95" s="39"/>
      <c r="B95" s="40"/>
      <c r="C95" s="101" t="s">
        <v>147</v>
      </c>
      <c r="D95" s="41"/>
      <c r="E95" s="41"/>
      <c r="F95" s="41"/>
      <c r="G95" s="41"/>
      <c r="H95" s="41"/>
      <c r="I95" s="41"/>
      <c r="J95" s="193">
        <f>BK95</f>
        <v>0</v>
      </c>
      <c r="K95" s="41"/>
      <c r="L95" s="45"/>
      <c r="M95" s="97"/>
      <c r="N95" s="194"/>
      <c r="O95" s="98"/>
      <c r="P95" s="195">
        <f>P96+P314</f>
        <v>0</v>
      </c>
      <c r="Q95" s="98"/>
      <c r="R95" s="195">
        <f>R96+R314</f>
        <v>162.52754492</v>
      </c>
      <c r="S95" s="98"/>
      <c r="T95" s="196">
        <f>T96+T314</f>
        <v>41.369475000000001</v>
      </c>
      <c r="U95" s="39"/>
      <c r="V95" s="39"/>
      <c r="W95" s="39"/>
      <c r="X95" s="39"/>
      <c r="Y95" s="39"/>
      <c r="Z95" s="39"/>
      <c r="AA95" s="39"/>
      <c r="AB95" s="39"/>
      <c r="AC95" s="39"/>
      <c r="AD95" s="39"/>
      <c r="AE95" s="39"/>
      <c r="AT95" s="18" t="s">
        <v>72</v>
      </c>
      <c r="AU95" s="18" t="s">
        <v>132</v>
      </c>
      <c r="BK95" s="197">
        <f>BK96+BK314</f>
        <v>0</v>
      </c>
    </row>
    <row r="96" s="12" customFormat="1" ht="25.92" customHeight="1">
      <c r="A96" s="12"/>
      <c r="B96" s="198"/>
      <c r="C96" s="199"/>
      <c r="D96" s="200" t="s">
        <v>72</v>
      </c>
      <c r="E96" s="201" t="s">
        <v>148</v>
      </c>
      <c r="F96" s="201" t="s">
        <v>149</v>
      </c>
      <c r="G96" s="199"/>
      <c r="H96" s="199"/>
      <c r="I96" s="202"/>
      <c r="J96" s="203">
        <f>BK96</f>
        <v>0</v>
      </c>
      <c r="K96" s="199"/>
      <c r="L96" s="204"/>
      <c r="M96" s="205"/>
      <c r="N96" s="206"/>
      <c r="O96" s="206"/>
      <c r="P96" s="207">
        <f>P97+P153+P175+P191+P199+P290+P310</f>
        <v>0</v>
      </c>
      <c r="Q96" s="206"/>
      <c r="R96" s="207">
        <f>R97+R153+R175+R191+R199+R290+R310</f>
        <v>162.52754492</v>
      </c>
      <c r="S96" s="206"/>
      <c r="T96" s="208">
        <f>T97+T153+T175+T191+T199+T290+T310</f>
        <v>41.2301</v>
      </c>
      <c r="U96" s="12"/>
      <c r="V96" s="12"/>
      <c r="W96" s="12"/>
      <c r="X96" s="12"/>
      <c r="Y96" s="12"/>
      <c r="Z96" s="12"/>
      <c r="AA96" s="12"/>
      <c r="AB96" s="12"/>
      <c r="AC96" s="12"/>
      <c r="AD96" s="12"/>
      <c r="AE96" s="12"/>
      <c r="AR96" s="209" t="s">
        <v>80</v>
      </c>
      <c r="AT96" s="210" t="s">
        <v>72</v>
      </c>
      <c r="AU96" s="210" t="s">
        <v>73</v>
      </c>
      <c r="AY96" s="209" t="s">
        <v>150</v>
      </c>
      <c r="BK96" s="211">
        <f>BK97+BK153+BK175+BK191+BK199+BK290+BK310</f>
        <v>0</v>
      </c>
    </row>
    <row r="97" s="12" customFormat="1" ht="22.8" customHeight="1">
      <c r="A97" s="12"/>
      <c r="B97" s="198"/>
      <c r="C97" s="199"/>
      <c r="D97" s="200" t="s">
        <v>72</v>
      </c>
      <c r="E97" s="212" t="s">
        <v>80</v>
      </c>
      <c r="F97" s="212" t="s">
        <v>151</v>
      </c>
      <c r="G97" s="199"/>
      <c r="H97" s="199"/>
      <c r="I97" s="202"/>
      <c r="J97" s="213">
        <f>BK97</f>
        <v>0</v>
      </c>
      <c r="K97" s="199"/>
      <c r="L97" s="204"/>
      <c r="M97" s="205"/>
      <c r="N97" s="206"/>
      <c r="O97" s="206"/>
      <c r="P97" s="207">
        <f>SUM(P98:P152)</f>
        <v>0</v>
      </c>
      <c r="Q97" s="206"/>
      <c r="R97" s="207">
        <f>SUM(R98:R152)</f>
        <v>0</v>
      </c>
      <c r="S97" s="206"/>
      <c r="T97" s="208">
        <f>SUM(T98:T152)</f>
        <v>11.399999999999999</v>
      </c>
      <c r="U97" s="12"/>
      <c r="V97" s="12"/>
      <c r="W97" s="12"/>
      <c r="X97" s="12"/>
      <c r="Y97" s="12"/>
      <c r="Z97" s="12"/>
      <c r="AA97" s="12"/>
      <c r="AB97" s="12"/>
      <c r="AC97" s="12"/>
      <c r="AD97" s="12"/>
      <c r="AE97" s="12"/>
      <c r="AR97" s="209" t="s">
        <v>80</v>
      </c>
      <c r="AT97" s="210" t="s">
        <v>72</v>
      </c>
      <c r="AU97" s="210" t="s">
        <v>80</v>
      </c>
      <c r="AY97" s="209" t="s">
        <v>150</v>
      </c>
      <c r="BK97" s="211">
        <f>SUM(BK98:BK152)</f>
        <v>0</v>
      </c>
    </row>
    <row r="98" s="2" customFormat="1" ht="24.15" customHeight="1">
      <c r="A98" s="39"/>
      <c r="B98" s="40"/>
      <c r="C98" s="214" t="s">
        <v>80</v>
      </c>
      <c r="D98" s="214" t="s">
        <v>152</v>
      </c>
      <c r="E98" s="215" t="s">
        <v>770</v>
      </c>
      <c r="F98" s="216" t="s">
        <v>771</v>
      </c>
      <c r="G98" s="217" t="s">
        <v>155</v>
      </c>
      <c r="H98" s="218">
        <v>6</v>
      </c>
      <c r="I98" s="219"/>
      <c r="J98" s="220">
        <f>ROUND(I98*H98,2)</f>
        <v>0</v>
      </c>
      <c r="K98" s="216" t="s">
        <v>625</v>
      </c>
      <c r="L98" s="45"/>
      <c r="M98" s="221" t="s">
        <v>19</v>
      </c>
      <c r="N98" s="222" t="s">
        <v>46</v>
      </c>
      <c r="O98" s="86"/>
      <c r="P98" s="223">
        <f>O98*H98</f>
        <v>0</v>
      </c>
      <c r="Q98" s="223">
        <v>0</v>
      </c>
      <c r="R98" s="223">
        <f>Q98*H98</f>
        <v>0</v>
      </c>
      <c r="S98" s="223">
        <v>1.8999999999999999</v>
      </c>
      <c r="T98" s="224">
        <f>S98*H98</f>
        <v>11.399999999999999</v>
      </c>
      <c r="U98" s="39"/>
      <c r="V98" s="39"/>
      <c r="W98" s="39"/>
      <c r="X98" s="39"/>
      <c r="Y98" s="39"/>
      <c r="Z98" s="39"/>
      <c r="AA98" s="39"/>
      <c r="AB98" s="39"/>
      <c r="AC98" s="39"/>
      <c r="AD98" s="39"/>
      <c r="AE98" s="39"/>
      <c r="AR98" s="225" t="s">
        <v>156</v>
      </c>
      <c r="AT98" s="225" t="s">
        <v>152</v>
      </c>
      <c r="AU98" s="225" t="s">
        <v>82</v>
      </c>
      <c r="AY98" s="18" t="s">
        <v>150</v>
      </c>
      <c r="BE98" s="226">
        <f>IF(N98="základní",J98,0)</f>
        <v>0</v>
      </c>
      <c r="BF98" s="226">
        <f>IF(N98="snížená",J98,0)</f>
        <v>0</v>
      </c>
      <c r="BG98" s="226">
        <f>IF(N98="zákl. přenesená",J98,0)</f>
        <v>0</v>
      </c>
      <c r="BH98" s="226">
        <f>IF(N98="sníž. přenesená",J98,0)</f>
        <v>0</v>
      </c>
      <c r="BI98" s="226">
        <f>IF(N98="nulová",J98,0)</f>
        <v>0</v>
      </c>
      <c r="BJ98" s="18" t="s">
        <v>156</v>
      </c>
      <c r="BK98" s="226">
        <f>ROUND(I98*H98,2)</f>
        <v>0</v>
      </c>
      <c r="BL98" s="18" t="s">
        <v>156</v>
      </c>
      <c r="BM98" s="225" t="s">
        <v>772</v>
      </c>
    </row>
    <row r="99" s="2" customFormat="1">
      <c r="A99" s="39"/>
      <c r="B99" s="40"/>
      <c r="C99" s="41"/>
      <c r="D99" s="227" t="s">
        <v>158</v>
      </c>
      <c r="E99" s="41"/>
      <c r="F99" s="228" t="s">
        <v>773</v>
      </c>
      <c r="G99" s="41"/>
      <c r="H99" s="41"/>
      <c r="I99" s="229"/>
      <c r="J99" s="41"/>
      <c r="K99" s="41"/>
      <c r="L99" s="45"/>
      <c r="M99" s="230"/>
      <c r="N99" s="231"/>
      <c r="O99" s="86"/>
      <c r="P99" s="86"/>
      <c r="Q99" s="86"/>
      <c r="R99" s="86"/>
      <c r="S99" s="86"/>
      <c r="T99" s="87"/>
      <c r="U99" s="39"/>
      <c r="V99" s="39"/>
      <c r="W99" s="39"/>
      <c r="X99" s="39"/>
      <c r="Y99" s="39"/>
      <c r="Z99" s="39"/>
      <c r="AA99" s="39"/>
      <c r="AB99" s="39"/>
      <c r="AC99" s="39"/>
      <c r="AD99" s="39"/>
      <c r="AE99" s="39"/>
      <c r="AT99" s="18" t="s">
        <v>158</v>
      </c>
      <c r="AU99" s="18" t="s">
        <v>82</v>
      </c>
    </row>
    <row r="100" s="2" customFormat="1">
      <c r="A100" s="39"/>
      <c r="B100" s="40"/>
      <c r="C100" s="41"/>
      <c r="D100" s="247" t="s">
        <v>198</v>
      </c>
      <c r="E100" s="41"/>
      <c r="F100" s="248" t="s">
        <v>774</v>
      </c>
      <c r="G100" s="41"/>
      <c r="H100" s="41"/>
      <c r="I100" s="229"/>
      <c r="J100" s="41"/>
      <c r="K100" s="41"/>
      <c r="L100" s="45"/>
      <c r="M100" s="230"/>
      <c r="N100" s="231"/>
      <c r="O100" s="86"/>
      <c r="P100" s="86"/>
      <c r="Q100" s="86"/>
      <c r="R100" s="86"/>
      <c r="S100" s="86"/>
      <c r="T100" s="87"/>
      <c r="U100" s="39"/>
      <c r="V100" s="39"/>
      <c r="W100" s="39"/>
      <c r="X100" s="39"/>
      <c r="Y100" s="39"/>
      <c r="Z100" s="39"/>
      <c r="AA100" s="39"/>
      <c r="AB100" s="39"/>
      <c r="AC100" s="39"/>
      <c r="AD100" s="39"/>
      <c r="AE100" s="39"/>
      <c r="AT100" s="18" t="s">
        <v>198</v>
      </c>
      <c r="AU100" s="18" t="s">
        <v>82</v>
      </c>
    </row>
    <row r="101" s="13" customFormat="1">
      <c r="A101" s="13"/>
      <c r="B101" s="233"/>
      <c r="C101" s="234"/>
      <c r="D101" s="227" t="s">
        <v>161</v>
      </c>
      <c r="E101" s="235" t="s">
        <v>19</v>
      </c>
      <c r="F101" s="236" t="s">
        <v>775</v>
      </c>
      <c r="G101" s="234"/>
      <c r="H101" s="237">
        <v>6</v>
      </c>
      <c r="I101" s="238"/>
      <c r="J101" s="234"/>
      <c r="K101" s="234"/>
      <c r="L101" s="239"/>
      <c r="M101" s="240"/>
      <c r="N101" s="241"/>
      <c r="O101" s="241"/>
      <c r="P101" s="241"/>
      <c r="Q101" s="241"/>
      <c r="R101" s="241"/>
      <c r="S101" s="241"/>
      <c r="T101" s="242"/>
      <c r="U101" s="13"/>
      <c r="V101" s="13"/>
      <c r="W101" s="13"/>
      <c r="X101" s="13"/>
      <c r="Y101" s="13"/>
      <c r="Z101" s="13"/>
      <c r="AA101" s="13"/>
      <c r="AB101" s="13"/>
      <c r="AC101" s="13"/>
      <c r="AD101" s="13"/>
      <c r="AE101" s="13"/>
      <c r="AT101" s="243" t="s">
        <v>161</v>
      </c>
      <c r="AU101" s="243" t="s">
        <v>82</v>
      </c>
      <c r="AV101" s="13" t="s">
        <v>82</v>
      </c>
      <c r="AW101" s="13" t="s">
        <v>35</v>
      </c>
      <c r="AX101" s="13" t="s">
        <v>80</v>
      </c>
      <c r="AY101" s="243" t="s">
        <v>150</v>
      </c>
    </row>
    <row r="102" s="2" customFormat="1" ht="24.15" customHeight="1">
      <c r="A102" s="39"/>
      <c r="B102" s="40"/>
      <c r="C102" s="214" t="s">
        <v>82</v>
      </c>
      <c r="D102" s="214" t="s">
        <v>152</v>
      </c>
      <c r="E102" s="215" t="s">
        <v>776</v>
      </c>
      <c r="F102" s="216" t="s">
        <v>777</v>
      </c>
      <c r="G102" s="217" t="s">
        <v>155</v>
      </c>
      <c r="H102" s="218">
        <v>4.5</v>
      </c>
      <c r="I102" s="219"/>
      <c r="J102" s="220">
        <f>ROUND(I102*H102,2)</f>
        <v>0</v>
      </c>
      <c r="K102" s="216" t="s">
        <v>625</v>
      </c>
      <c r="L102" s="45"/>
      <c r="M102" s="221" t="s">
        <v>19</v>
      </c>
      <c r="N102" s="222" t="s">
        <v>46</v>
      </c>
      <c r="O102" s="86"/>
      <c r="P102" s="223">
        <f>O102*H102</f>
        <v>0</v>
      </c>
      <c r="Q102" s="223">
        <v>0</v>
      </c>
      <c r="R102" s="223">
        <f>Q102*H102</f>
        <v>0</v>
      </c>
      <c r="S102" s="223">
        <v>0</v>
      </c>
      <c r="T102" s="224">
        <f>S102*H102</f>
        <v>0</v>
      </c>
      <c r="U102" s="39"/>
      <c r="V102" s="39"/>
      <c r="W102" s="39"/>
      <c r="X102" s="39"/>
      <c r="Y102" s="39"/>
      <c r="Z102" s="39"/>
      <c r="AA102" s="39"/>
      <c r="AB102" s="39"/>
      <c r="AC102" s="39"/>
      <c r="AD102" s="39"/>
      <c r="AE102" s="39"/>
      <c r="AR102" s="225" t="s">
        <v>156</v>
      </c>
      <c r="AT102" s="225" t="s">
        <v>152</v>
      </c>
      <c r="AU102" s="225" t="s">
        <v>82</v>
      </c>
      <c r="AY102" s="18" t="s">
        <v>150</v>
      </c>
      <c r="BE102" s="226">
        <f>IF(N102="základní",J102,0)</f>
        <v>0</v>
      </c>
      <c r="BF102" s="226">
        <f>IF(N102="snížená",J102,0)</f>
        <v>0</v>
      </c>
      <c r="BG102" s="226">
        <f>IF(N102="zákl. přenesená",J102,0)</f>
        <v>0</v>
      </c>
      <c r="BH102" s="226">
        <f>IF(N102="sníž. přenesená",J102,0)</f>
        <v>0</v>
      </c>
      <c r="BI102" s="226">
        <f>IF(N102="nulová",J102,0)</f>
        <v>0</v>
      </c>
      <c r="BJ102" s="18" t="s">
        <v>156</v>
      </c>
      <c r="BK102" s="226">
        <f>ROUND(I102*H102,2)</f>
        <v>0</v>
      </c>
      <c r="BL102" s="18" t="s">
        <v>156</v>
      </c>
      <c r="BM102" s="225" t="s">
        <v>778</v>
      </c>
    </row>
    <row r="103" s="2" customFormat="1">
      <c r="A103" s="39"/>
      <c r="B103" s="40"/>
      <c r="C103" s="41"/>
      <c r="D103" s="227" t="s">
        <v>158</v>
      </c>
      <c r="E103" s="41"/>
      <c r="F103" s="228" t="s">
        <v>779</v>
      </c>
      <c r="G103" s="41"/>
      <c r="H103" s="41"/>
      <c r="I103" s="229"/>
      <c r="J103" s="41"/>
      <c r="K103" s="41"/>
      <c r="L103" s="45"/>
      <c r="M103" s="230"/>
      <c r="N103" s="231"/>
      <c r="O103" s="86"/>
      <c r="P103" s="86"/>
      <c r="Q103" s="86"/>
      <c r="R103" s="86"/>
      <c r="S103" s="86"/>
      <c r="T103" s="87"/>
      <c r="U103" s="39"/>
      <c r="V103" s="39"/>
      <c r="W103" s="39"/>
      <c r="X103" s="39"/>
      <c r="Y103" s="39"/>
      <c r="Z103" s="39"/>
      <c r="AA103" s="39"/>
      <c r="AB103" s="39"/>
      <c r="AC103" s="39"/>
      <c r="AD103" s="39"/>
      <c r="AE103" s="39"/>
      <c r="AT103" s="18" t="s">
        <v>158</v>
      </c>
      <c r="AU103" s="18" t="s">
        <v>82</v>
      </c>
    </row>
    <row r="104" s="2" customFormat="1">
      <c r="A104" s="39"/>
      <c r="B104" s="40"/>
      <c r="C104" s="41"/>
      <c r="D104" s="247" t="s">
        <v>198</v>
      </c>
      <c r="E104" s="41"/>
      <c r="F104" s="248" t="s">
        <v>780</v>
      </c>
      <c r="G104" s="41"/>
      <c r="H104" s="41"/>
      <c r="I104" s="229"/>
      <c r="J104" s="41"/>
      <c r="K104" s="41"/>
      <c r="L104" s="45"/>
      <c r="M104" s="230"/>
      <c r="N104" s="231"/>
      <c r="O104" s="86"/>
      <c r="P104" s="86"/>
      <c r="Q104" s="86"/>
      <c r="R104" s="86"/>
      <c r="S104" s="86"/>
      <c r="T104" s="87"/>
      <c r="U104" s="39"/>
      <c r="V104" s="39"/>
      <c r="W104" s="39"/>
      <c r="X104" s="39"/>
      <c r="Y104" s="39"/>
      <c r="Z104" s="39"/>
      <c r="AA104" s="39"/>
      <c r="AB104" s="39"/>
      <c r="AC104" s="39"/>
      <c r="AD104" s="39"/>
      <c r="AE104" s="39"/>
      <c r="AT104" s="18" t="s">
        <v>198</v>
      </c>
      <c r="AU104" s="18" t="s">
        <v>82</v>
      </c>
    </row>
    <row r="105" s="13" customFormat="1">
      <c r="A105" s="13"/>
      <c r="B105" s="233"/>
      <c r="C105" s="234"/>
      <c r="D105" s="227" t="s">
        <v>161</v>
      </c>
      <c r="E105" s="235" t="s">
        <v>19</v>
      </c>
      <c r="F105" s="236" t="s">
        <v>781</v>
      </c>
      <c r="G105" s="234"/>
      <c r="H105" s="237">
        <v>4.5</v>
      </c>
      <c r="I105" s="238"/>
      <c r="J105" s="234"/>
      <c r="K105" s="234"/>
      <c r="L105" s="239"/>
      <c r="M105" s="240"/>
      <c r="N105" s="241"/>
      <c r="O105" s="241"/>
      <c r="P105" s="241"/>
      <c r="Q105" s="241"/>
      <c r="R105" s="241"/>
      <c r="S105" s="241"/>
      <c r="T105" s="242"/>
      <c r="U105" s="13"/>
      <c r="V105" s="13"/>
      <c r="W105" s="13"/>
      <c r="X105" s="13"/>
      <c r="Y105" s="13"/>
      <c r="Z105" s="13"/>
      <c r="AA105" s="13"/>
      <c r="AB105" s="13"/>
      <c r="AC105" s="13"/>
      <c r="AD105" s="13"/>
      <c r="AE105" s="13"/>
      <c r="AT105" s="243" t="s">
        <v>161</v>
      </c>
      <c r="AU105" s="243" t="s">
        <v>82</v>
      </c>
      <c r="AV105" s="13" t="s">
        <v>82</v>
      </c>
      <c r="AW105" s="13" t="s">
        <v>35</v>
      </c>
      <c r="AX105" s="13" t="s">
        <v>80</v>
      </c>
      <c r="AY105" s="243" t="s">
        <v>150</v>
      </c>
    </row>
    <row r="106" s="2" customFormat="1" ht="24.15" customHeight="1">
      <c r="A106" s="39"/>
      <c r="B106" s="40"/>
      <c r="C106" s="214" t="s">
        <v>168</v>
      </c>
      <c r="D106" s="214" t="s">
        <v>152</v>
      </c>
      <c r="E106" s="215" t="s">
        <v>782</v>
      </c>
      <c r="F106" s="216" t="s">
        <v>783</v>
      </c>
      <c r="G106" s="217" t="s">
        <v>155</v>
      </c>
      <c r="H106" s="218">
        <v>4.5</v>
      </c>
      <c r="I106" s="219"/>
      <c r="J106" s="220">
        <f>ROUND(I106*H106,2)</f>
        <v>0</v>
      </c>
      <c r="K106" s="216" t="s">
        <v>625</v>
      </c>
      <c r="L106" s="45"/>
      <c r="M106" s="221" t="s">
        <v>19</v>
      </c>
      <c r="N106" s="222" t="s">
        <v>46</v>
      </c>
      <c r="O106" s="86"/>
      <c r="P106" s="223">
        <f>O106*H106</f>
        <v>0</v>
      </c>
      <c r="Q106" s="223">
        <v>0</v>
      </c>
      <c r="R106" s="223">
        <f>Q106*H106</f>
        <v>0</v>
      </c>
      <c r="S106" s="223">
        <v>0</v>
      </c>
      <c r="T106" s="224">
        <f>S106*H106</f>
        <v>0</v>
      </c>
      <c r="U106" s="39"/>
      <c r="V106" s="39"/>
      <c r="W106" s="39"/>
      <c r="X106" s="39"/>
      <c r="Y106" s="39"/>
      <c r="Z106" s="39"/>
      <c r="AA106" s="39"/>
      <c r="AB106" s="39"/>
      <c r="AC106" s="39"/>
      <c r="AD106" s="39"/>
      <c r="AE106" s="39"/>
      <c r="AR106" s="225" t="s">
        <v>156</v>
      </c>
      <c r="AT106" s="225" t="s">
        <v>152</v>
      </c>
      <c r="AU106" s="225" t="s">
        <v>82</v>
      </c>
      <c r="AY106" s="18" t="s">
        <v>150</v>
      </c>
      <c r="BE106" s="226">
        <f>IF(N106="základní",J106,0)</f>
        <v>0</v>
      </c>
      <c r="BF106" s="226">
        <f>IF(N106="snížená",J106,0)</f>
        <v>0</v>
      </c>
      <c r="BG106" s="226">
        <f>IF(N106="zákl. přenesená",J106,0)</f>
        <v>0</v>
      </c>
      <c r="BH106" s="226">
        <f>IF(N106="sníž. přenesená",J106,0)</f>
        <v>0</v>
      </c>
      <c r="BI106" s="226">
        <f>IF(N106="nulová",J106,0)</f>
        <v>0</v>
      </c>
      <c r="BJ106" s="18" t="s">
        <v>156</v>
      </c>
      <c r="BK106" s="226">
        <f>ROUND(I106*H106,2)</f>
        <v>0</v>
      </c>
      <c r="BL106" s="18" t="s">
        <v>156</v>
      </c>
      <c r="BM106" s="225" t="s">
        <v>784</v>
      </c>
    </row>
    <row r="107" s="2" customFormat="1">
      <c r="A107" s="39"/>
      <c r="B107" s="40"/>
      <c r="C107" s="41"/>
      <c r="D107" s="227" t="s">
        <v>158</v>
      </c>
      <c r="E107" s="41"/>
      <c r="F107" s="228" t="s">
        <v>785</v>
      </c>
      <c r="G107" s="41"/>
      <c r="H107" s="41"/>
      <c r="I107" s="229"/>
      <c r="J107" s="41"/>
      <c r="K107" s="41"/>
      <c r="L107" s="45"/>
      <c r="M107" s="230"/>
      <c r="N107" s="231"/>
      <c r="O107" s="86"/>
      <c r="P107" s="86"/>
      <c r="Q107" s="86"/>
      <c r="R107" s="86"/>
      <c r="S107" s="86"/>
      <c r="T107" s="87"/>
      <c r="U107" s="39"/>
      <c r="V107" s="39"/>
      <c r="W107" s="39"/>
      <c r="X107" s="39"/>
      <c r="Y107" s="39"/>
      <c r="Z107" s="39"/>
      <c r="AA107" s="39"/>
      <c r="AB107" s="39"/>
      <c r="AC107" s="39"/>
      <c r="AD107" s="39"/>
      <c r="AE107" s="39"/>
      <c r="AT107" s="18" t="s">
        <v>158</v>
      </c>
      <c r="AU107" s="18" t="s">
        <v>82</v>
      </c>
    </row>
    <row r="108" s="2" customFormat="1">
      <c r="A108" s="39"/>
      <c r="B108" s="40"/>
      <c r="C108" s="41"/>
      <c r="D108" s="247" t="s">
        <v>198</v>
      </c>
      <c r="E108" s="41"/>
      <c r="F108" s="248" t="s">
        <v>786</v>
      </c>
      <c r="G108" s="41"/>
      <c r="H108" s="41"/>
      <c r="I108" s="229"/>
      <c r="J108" s="41"/>
      <c r="K108" s="41"/>
      <c r="L108" s="45"/>
      <c r="M108" s="230"/>
      <c r="N108" s="231"/>
      <c r="O108" s="86"/>
      <c r="P108" s="86"/>
      <c r="Q108" s="86"/>
      <c r="R108" s="86"/>
      <c r="S108" s="86"/>
      <c r="T108" s="87"/>
      <c r="U108" s="39"/>
      <c r="V108" s="39"/>
      <c r="W108" s="39"/>
      <c r="X108" s="39"/>
      <c r="Y108" s="39"/>
      <c r="Z108" s="39"/>
      <c r="AA108" s="39"/>
      <c r="AB108" s="39"/>
      <c r="AC108" s="39"/>
      <c r="AD108" s="39"/>
      <c r="AE108" s="39"/>
      <c r="AT108" s="18" t="s">
        <v>198</v>
      </c>
      <c r="AU108" s="18" t="s">
        <v>82</v>
      </c>
    </row>
    <row r="109" s="13" customFormat="1">
      <c r="A109" s="13"/>
      <c r="B109" s="233"/>
      <c r="C109" s="234"/>
      <c r="D109" s="227" t="s">
        <v>161</v>
      </c>
      <c r="E109" s="235" t="s">
        <v>19</v>
      </c>
      <c r="F109" s="236" t="s">
        <v>781</v>
      </c>
      <c r="G109" s="234"/>
      <c r="H109" s="237">
        <v>4.5</v>
      </c>
      <c r="I109" s="238"/>
      <c r="J109" s="234"/>
      <c r="K109" s="234"/>
      <c r="L109" s="239"/>
      <c r="M109" s="240"/>
      <c r="N109" s="241"/>
      <c r="O109" s="241"/>
      <c r="P109" s="241"/>
      <c r="Q109" s="241"/>
      <c r="R109" s="241"/>
      <c r="S109" s="241"/>
      <c r="T109" s="242"/>
      <c r="U109" s="13"/>
      <c r="V109" s="13"/>
      <c r="W109" s="13"/>
      <c r="X109" s="13"/>
      <c r="Y109" s="13"/>
      <c r="Z109" s="13"/>
      <c r="AA109" s="13"/>
      <c r="AB109" s="13"/>
      <c r="AC109" s="13"/>
      <c r="AD109" s="13"/>
      <c r="AE109" s="13"/>
      <c r="AT109" s="243" t="s">
        <v>161</v>
      </c>
      <c r="AU109" s="243" t="s">
        <v>82</v>
      </c>
      <c r="AV109" s="13" t="s">
        <v>82</v>
      </c>
      <c r="AW109" s="13" t="s">
        <v>35</v>
      </c>
      <c r="AX109" s="13" t="s">
        <v>80</v>
      </c>
      <c r="AY109" s="243" t="s">
        <v>150</v>
      </c>
    </row>
    <row r="110" s="2" customFormat="1" ht="33" customHeight="1">
      <c r="A110" s="39"/>
      <c r="B110" s="40"/>
      <c r="C110" s="214" t="s">
        <v>156</v>
      </c>
      <c r="D110" s="214" t="s">
        <v>152</v>
      </c>
      <c r="E110" s="215" t="s">
        <v>787</v>
      </c>
      <c r="F110" s="216" t="s">
        <v>788</v>
      </c>
      <c r="G110" s="217" t="s">
        <v>155</v>
      </c>
      <c r="H110" s="218">
        <v>4.5</v>
      </c>
      <c r="I110" s="219"/>
      <c r="J110" s="220">
        <f>ROUND(I110*H110,2)</f>
        <v>0</v>
      </c>
      <c r="K110" s="216" t="s">
        <v>625</v>
      </c>
      <c r="L110" s="45"/>
      <c r="M110" s="221" t="s">
        <v>19</v>
      </c>
      <c r="N110" s="222" t="s">
        <v>46</v>
      </c>
      <c r="O110" s="86"/>
      <c r="P110" s="223">
        <f>O110*H110</f>
        <v>0</v>
      </c>
      <c r="Q110" s="223">
        <v>0</v>
      </c>
      <c r="R110" s="223">
        <f>Q110*H110</f>
        <v>0</v>
      </c>
      <c r="S110" s="223">
        <v>0</v>
      </c>
      <c r="T110" s="224">
        <f>S110*H110</f>
        <v>0</v>
      </c>
      <c r="U110" s="39"/>
      <c r="V110" s="39"/>
      <c r="W110" s="39"/>
      <c r="X110" s="39"/>
      <c r="Y110" s="39"/>
      <c r="Z110" s="39"/>
      <c r="AA110" s="39"/>
      <c r="AB110" s="39"/>
      <c r="AC110" s="39"/>
      <c r="AD110" s="39"/>
      <c r="AE110" s="39"/>
      <c r="AR110" s="225" t="s">
        <v>156</v>
      </c>
      <c r="AT110" s="225" t="s">
        <v>152</v>
      </c>
      <c r="AU110" s="225" t="s">
        <v>82</v>
      </c>
      <c r="AY110" s="18" t="s">
        <v>150</v>
      </c>
      <c r="BE110" s="226">
        <f>IF(N110="základní",J110,0)</f>
        <v>0</v>
      </c>
      <c r="BF110" s="226">
        <f>IF(N110="snížená",J110,0)</f>
        <v>0</v>
      </c>
      <c r="BG110" s="226">
        <f>IF(N110="zákl. přenesená",J110,0)</f>
        <v>0</v>
      </c>
      <c r="BH110" s="226">
        <f>IF(N110="sníž. přenesená",J110,0)</f>
        <v>0</v>
      </c>
      <c r="BI110" s="226">
        <f>IF(N110="nulová",J110,0)</f>
        <v>0</v>
      </c>
      <c r="BJ110" s="18" t="s">
        <v>156</v>
      </c>
      <c r="BK110" s="226">
        <f>ROUND(I110*H110,2)</f>
        <v>0</v>
      </c>
      <c r="BL110" s="18" t="s">
        <v>156</v>
      </c>
      <c r="BM110" s="225" t="s">
        <v>789</v>
      </c>
    </row>
    <row r="111" s="2" customFormat="1">
      <c r="A111" s="39"/>
      <c r="B111" s="40"/>
      <c r="C111" s="41"/>
      <c r="D111" s="227" t="s">
        <v>158</v>
      </c>
      <c r="E111" s="41"/>
      <c r="F111" s="228" t="s">
        <v>790</v>
      </c>
      <c r="G111" s="41"/>
      <c r="H111" s="41"/>
      <c r="I111" s="229"/>
      <c r="J111" s="41"/>
      <c r="K111" s="41"/>
      <c r="L111" s="45"/>
      <c r="M111" s="230"/>
      <c r="N111" s="231"/>
      <c r="O111" s="86"/>
      <c r="P111" s="86"/>
      <c r="Q111" s="86"/>
      <c r="R111" s="86"/>
      <c r="S111" s="86"/>
      <c r="T111" s="87"/>
      <c r="U111" s="39"/>
      <c r="V111" s="39"/>
      <c r="W111" s="39"/>
      <c r="X111" s="39"/>
      <c r="Y111" s="39"/>
      <c r="Z111" s="39"/>
      <c r="AA111" s="39"/>
      <c r="AB111" s="39"/>
      <c r="AC111" s="39"/>
      <c r="AD111" s="39"/>
      <c r="AE111" s="39"/>
      <c r="AT111" s="18" t="s">
        <v>158</v>
      </c>
      <c r="AU111" s="18" t="s">
        <v>82</v>
      </c>
    </row>
    <row r="112" s="2" customFormat="1">
      <c r="A112" s="39"/>
      <c r="B112" s="40"/>
      <c r="C112" s="41"/>
      <c r="D112" s="247" t="s">
        <v>198</v>
      </c>
      <c r="E112" s="41"/>
      <c r="F112" s="248" t="s">
        <v>791</v>
      </c>
      <c r="G112" s="41"/>
      <c r="H112" s="41"/>
      <c r="I112" s="229"/>
      <c r="J112" s="41"/>
      <c r="K112" s="41"/>
      <c r="L112" s="45"/>
      <c r="M112" s="230"/>
      <c r="N112" s="231"/>
      <c r="O112" s="86"/>
      <c r="P112" s="86"/>
      <c r="Q112" s="86"/>
      <c r="R112" s="86"/>
      <c r="S112" s="86"/>
      <c r="T112" s="87"/>
      <c r="U112" s="39"/>
      <c r="V112" s="39"/>
      <c r="W112" s="39"/>
      <c r="X112" s="39"/>
      <c r="Y112" s="39"/>
      <c r="Z112" s="39"/>
      <c r="AA112" s="39"/>
      <c r="AB112" s="39"/>
      <c r="AC112" s="39"/>
      <c r="AD112" s="39"/>
      <c r="AE112" s="39"/>
      <c r="AT112" s="18" t="s">
        <v>198</v>
      </c>
      <c r="AU112" s="18" t="s">
        <v>82</v>
      </c>
    </row>
    <row r="113" s="13" customFormat="1">
      <c r="A113" s="13"/>
      <c r="B113" s="233"/>
      <c r="C113" s="234"/>
      <c r="D113" s="227" t="s">
        <v>161</v>
      </c>
      <c r="E113" s="235" t="s">
        <v>19</v>
      </c>
      <c r="F113" s="236" t="s">
        <v>781</v>
      </c>
      <c r="G113" s="234"/>
      <c r="H113" s="237">
        <v>4.5</v>
      </c>
      <c r="I113" s="238"/>
      <c r="J113" s="234"/>
      <c r="K113" s="234"/>
      <c r="L113" s="239"/>
      <c r="M113" s="240"/>
      <c r="N113" s="241"/>
      <c r="O113" s="241"/>
      <c r="P113" s="241"/>
      <c r="Q113" s="241"/>
      <c r="R113" s="241"/>
      <c r="S113" s="241"/>
      <c r="T113" s="242"/>
      <c r="U113" s="13"/>
      <c r="V113" s="13"/>
      <c r="W113" s="13"/>
      <c r="X113" s="13"/>
      <c r="Y113" s="13"/>
      <c r="Z113" s="13"/>
      <c r="AA113" s="13"/>
      <c r="AB113" s="13"/>
      <c r="AC113" s="13"/>
      <c r="AD113" s="13"/>
      <c r="AE113" s="13"/>
      <c r="AT113" s="243" t="s">
        <v>161</v>
      </c>
      <c r="AU113" s="243" t="s">
        <v>82</v>
      </c>
      <c r="AV113" s="13" t="s">
        <v>82</v>
      </c>
      <c r="AW113" s="13" t="s">
        <v>35</v>
      </c>
      <c r="AX113" s="13" t="s">
        <v>80</v>
      </c>
      <c r="AY113" s="243" t="s">
        <v>150</v>
      </c>
    </row>
    <row r="114" s="2" customFormat="1" ht="33" customHeight="1">
      <c r="A114" s="39"/>
      <c r="B114" s="40"/>
      <c r="C114" s="214" t="s">
        <v>211</v>
      </c>
      <c r="D114" s="214" t="s">
        <v>152</v>
      </c>
      <c r="E114" s="215" t="s">
        <v>792</v>
      </c>
      <c r="F114" s="216" t="s">
        <v>793</v>
      </c>
      <c r="G114" s="217" t="s">
        <v>155</v>
      </c>
      <c r="H114" s="218">
        <v>13.300000000000001</v>
      </c>
      <c r="I114" s="219"/>
      <c r="J114" s="220">
        <f>ROUND(I114*H114,2)</f>
        <v>0</v>
      </c>
      <c r="K114" s="216" t="s">
        <v>625</v>
      </c>
      <c r="L114" s="45"/>
      <c r="M114" s="221" t="s">
        <v>19</v>
      </c>
      <c r="N114" s="222" t="s">
        <v>46</v>
      </c>
      <c r="O114" s="86"/>
      <c r="P114" s="223">
        <f>O114*H114</f>
        <v>0</v>
      </c>
      <c r="Q114" s="223">
        <v>0</v>
      </c>
      <c r="R114" s="223">
        <f>Q114*H114</f>
        <v>0</v>
      </c>
      <c r="S114" s="223">
        <v>0</v>
      </c>
      <c r="T114" s="224">
        <f>S114*H114</f>
        <v>0</v>
      </c>
      <c r="U114" s="39"/>
      <c r="V114" s="39"/>
      <c r="W114" s="39"/>
      <c r="X114" s="39"/>
      <c r="Y114" s="39"/>
      <c r="Z114" s="39"/>
      <c r="AA114" s="39"/>
      <c r="AB114" s="39"/>
      <c r="AC114" s="39"/>
      <c r="AD114" s="39"/>
      <c r="AE114" s="39"/>
      <c r="AR114" s="225" t="s">
        <v>156</v>
      </c>
      <c r="AT114" s="225" t="s">
        <v>152</v>
      </c>
      <c r="AU114" s="225" t="s">
        <v>82</v>
      </c>
      <c r="AY114" s="18" t="s">
        <v>150</v>
      </c>
      <c r="BE114" s="226">
        <f>IF(N114="základní",J114,0)</f>
        <v>0</v>
      </c>
      <c r="BF114" s="226">
        <f>IF(N114="snížená",J114,0)</f>
        <v>0</v>
      </c>
      <c r="BG114" s="226">
        <f>IF(N114="zákl. přenesená",J114,0)</f>
        <v>0</v>
      </c>
      <c r="BH114" s="226">
        <f>IF(N114="sníž. přenesená",J114,0)</f>
        <v>0</v>
      </c>
      <c r="BI114" s="226">
        <f>IF(N114="nulová",J114,0)</f>
        <v>0</v>
      </c>
      <c r="BJ114" s="18" t="s">
        <v>156</v>
      </c>
      <c r="BK114" s="226">
        <f>ROUND(I114*H114,2)</f>
        <v>0</v>
      </c>
      <c r="BL114" s="18" t="s">
        <v>156</v>
      </c>
      <c r="BM114" s="225" t="s">
        <v>794</v>
      </c>
    </row>
    <row r="115" s="2" customFormat="1">
      <c r="A115" s="39"/>
      <c r="B115" s="40"/>
      <c r="C115" s="41"/>
      <c r="D115" s="227" t="s">
        <v>158</v>
      </c>
      <c r="E115" s="41"/>
      <c r="F115" s="228" t="s">
        <v>795</v>
      </c>
      <c r="G115" s="41"/>
      <c r="H115" s="41"/>
      <c r="I115" s="229"/>
      <c r="J115" s="41"/>
      <c r="K115" s="41"/>
      <c r="L115" s="45"/>
      <c r="M115" s="230"/>
      <c r="N115" s="231"/>
      <c r="O115" s="86"/>
      <c r="P115" s="86"/>
      <c r="Q115" s="86"/>
      <c r="R115" s="86"/>
      <c r="S115" s="86"/>
      <c r="T115" s="87"/>
      <c r="U115" s="39"/>
      <c r="V115" s="39"/>
      <c r="W115" s="39"/>
      <c r="X115" s="39"/>
      <c r="Y115" s="39"/>
      <c r="Z115" s="39"/>
      <c r="AA115" s="39"/>
      <c r="AB115" s="39"/>
      <c r="AC115" s="39"/>
      <c r="AD115" s="39"/>
      <c r="AE115" s="39"/>
      <c r="AT115" s="18" t="s">
        <v>158</v>
      </c>
      <c r="AU115" s="18" t="s">
        <v>82</v>
      </c>
    </row>
    <row r="116" s="2" customFormat="1">
      <c r="A116" s="39"/>
      <c r="B116" s="40"/>
      <c r="C116" s="41"/>
      <c r="D116" s="247" t="s">
        <v>198</v>
      </c>
      <c r="E116" s="41"/>
      <c r="F116" s="248" t="s">
        <v>796</v>
      </c>
      <c r="G116" s="41"/>
      <c r="H116" s="41"/>
      <c r="I116" s="229"/>
      <c r="J116" s="41"/>
      <c r="K116" s="41"/>
      <c r="L116" s="45"/>
      <c r="M116" s="230"/>
      <c r="N116" s="231"/>
      <c r="O116" s="86"/>
      <c r="P116" s="86"/>
      <c r="Q116" s="86"/>
      <c r="R116" s="86"/>
      <c r="S116" s="86"/>
      <c r="T116" s="87"/>
      <c r="U116" s="39"/>
      <c r="V116" s="39"/>
      <c r="W116" s="39"/>
      <c r="X116" s="39"/>
      <c r="Y116" s="39"/>
      <c r="Z116" s="39"/>
      <c r="AA116" s="39"/>
      <c r="AB116" s="39"/>
      <c r="AC116" s="39"/>
      <c r="AD116" s="39"/>
      <c r="AE116" s="39"/>
      <c r="AT116" s="18" t="s">
        <v>198</v>
      </c>
      <c r="AU116" s="18" t="s">
        <v>82</v>
      </c>
    </row>
    <row r="117" s="13" customFormat="1">
      <c r="A117" s="13"/>
      <c r="B117" s="233"/>
      <c r="C117" s="234"/>
      <c r="D117" s="227" t="s">
        <v>161</v>
      </c>
      <c r="E117" s="235" t="s">
        <v>19</v>
      </c>
      <c r="F117" s="236" t="s">
        <v>797</v>
      </c>
      <c r="G117" s="234"/>
      <c r="H117" s="237">
        <v>13.300000000000001</v>
      </c>
      <c r="I117" s="238"/>
      <c r="J117" s="234"/>
      <c r="K117" s="234"/>
      <c r="L117" s="239"/>
      <c r="M117" s="240"/>
      <c r="N117" s="241"/>
      <c r="O117" s="241"/>
      <c r="P117" s="241"/>
      <c r="Q117" s="241"/>
      <c r="R117" s="241"/>
      <c r="S117" s="241"/>
      <c r="T117" s="242"/>
      <c r="U117" s="13"/>
      <c r="V117" s="13"/>
      <c r="W117" s="13"/>
      <c r="X117" s="13"/>
      <c r="Y117" s="13"/>
      <c r="Z117" s="13"/>
      <c r="AA117" s="13"/>
      <c r="AB117" s="13"/>
      <c r="AC117" s="13"/>
      <c r="AD117" s="13"/>
      <c r="AE117" s="13"/>
      <c r="AT117" s="243" t="s">
        <v>161</v>
      </c>
      <c r="AU117" s="243" t="s">
        <v>82</v>
      </c>
      <c r="AV117" s="13" t="s">
        <v>82</v>
      </c>
      <c r="AW117" s="13" t="s">
        <v>35</v>
      </c>
      <c r="AX117" s="13" t="s">
        <v>80</v>
      </c>
      <c r="AY117" s="243" t="s">
        <v>150</v>
      </c>
    </row>
    <row r="118" s="2" customFormat="1" ht="33" customHeight="1">
      <c r="A118" s="39"/>
      <c r="B118" s="40"/>
      <c r="C118" s="214" t="s">
        <v>223</v>
      </c>
      <c r="D118" s="214" t="s">
        <v>152</v>
      </c>
      <c r="E118" s="215" t="s">
        <v>798</v>
      </c>
      <c r="F118" s="216" t="s">
        <v>799</v>
      </c>
      <c r="G118" s="217" t="s">
        <v>155</v>
      </c>
      <c r="H118" s="218">
        <v>13.300000000000001</v>
      </c>
      <c r="I118" s="219"/>
      <c r="J118" s="220">
        <f>ROUND(I118*H118,2)</f>
        <v>0</v>
      </c>
      <c r="K118" s="216" t="s">
        <v>625</v>
      </c>
      <c r="L118" s="45"/>
      <c r="M118" s="221" t="s">
        <v>19</v>
      </c>
      <c r="N118" s="222" t="s">
        <v>46</v>
      </c>
      <c r="O118" s="86"/>
      <c r="P118" s="223">
        <f>O118*H118</f>
        <v>0</v>
      </c>
      <c r="Q118" s="223">
        <v>0</v>
      </c>
      <c r="R118" s="223">
        <f>Q118*H118</f>
        <v>0</v>
      </c>
      <c r="S118" s="223">
        <v>0</v>
      </c>
      <c r="T118" s="224">
        <f>S118*H118</f>
        <v>0</v>
      </c>
      <c r="U118" s="39"/>
      <c r="V118" s="39"/>
      <c r="W118" s="39"/>
      <c r="X118" s="39"/>
      <c r="Y118" s="39"/>
      <c r="Z118" s="39"/>
      <c r="AA118" s="39"/>
      <c r="AB118" s="39"/>
      <c r="AC118" s="39"/>
      <c r="AD118" s="39"/>
      <c r="AE118" s="39"/>
      <c r="AR118" s="225" t="s">
        <v>156</v>
      </c>
      <c r="AT118" s="225" t="s">
        <v>152</v>
      </c>
      <c r="AU118" s="225" t="s">
        <v>82</v>
      </c>
      <c r="AY118" s="18" t="s">
        <v>150</v>
      </c>
      <c r="BE118" s="226">
        <f>IF(N118="základní",J118,0)</f>
        <v>0</v>
      </c>
      <c r="BF118" s="226">
        <f>IF(N118="snížená",J118,0)</f>
        <v>0</v>
      </c>
      <c r="BG118" s="226">
        <f>IF(N118="zákl. přenesená",J118,0)</f>
        <v>0</v>
      </c>
      <c r="BH118" s="226">
        <f>IF(N118="sníž. přenesená",J118,0)</f>
        <v>0</v>
      </c>
      <c r="BI118" s="226">
        <f>IF(N118="nulová",J118,0)</f>
        <v>0</v>
      </c>
      <c r="BJ118" s="18" t="s">
        <v>156</v>
      </c>
      <c r="BK118" s="226">
        <f>ROUND(I118*H118,2)</f>
        <v>0</v>
      </c>
      <c r="BL118" s="18" t="s">
        <v>156</v>
      </c>
      <c r="BM118" s="225" t="s">
        <v>800</v>
      </c>
    </row>
    <row r="119" s="2" customFormat="1">
      <c r="A119" s="39"/>
      <c r="B119" s="40"/>
      <c r="C119" s="41"/>
      <c r="D119" s="227" t="s">
        <v>158</v>
      </c>
      <c r="E119" s="41"/>
      <c r="F119" s="228" t="s">
        <v>801</v>
      </c>
      <c r="G119" s="41"/>
      <c r="H119" s="41"/>
      <c r="I119" s="229"/>
      <c r="J119" s="41"/>
      <c r="K119" s="41"/>
      <c r="L119" s="45"/>
      <c r="M119" s="230"/>
      <c r="N119" s="231"/>
      <c r="O119" s="86"/>
      <c r="P119" s="86"/>
      <c r="Q119" s="86"/>
      <c r="R119" s="86"/>
      <c r="S119" s="86"/>
      <c r="T119" s="87"/>
      <c r="U119" s="39"/>
      <c r="V119" s="39"/>
      <c r="W119" s="39"/>
      <c r="X119" s="39"/>
      <c r="Y119" s="39"/>
      <c r="Z119" s="39"/>
      <c r="AA119" s="39"/>
      <c r="AB119" s="39"/>
      <c r="AC119" s="39"/>
      <c r="AD119" s="39"/>
      <c r="AE119" s="39"/>
      <c r="AT119" s="18" t="s">
        <v>158</v>
      </c>
      <c r="AU119" s="18" t="s">
        <v>82</v>
      </c>
    </row>
    <row r="120" s="2" customFormat="1">
      <c r="A120" s="39"/>
      <c r="B120" s="40"/>
      <c r="C120" s="41"/>
      <c r="D120" s="247" t="s">
        <v>198</v>
      </c>
      <c r="E120" s="41"/>
      <c r="F120" s="248" t="s">
        <v>802</v>
      </c>
      <c r="G120" s="41"/>
      <c r="H120" s="41"/>
      <c r="I120" s="229"/>
      <c r="J120" s="41"/>
      <c r="K120" s="41"/>
      <c r="L120" s="45"/>
      <c r="M120" s="230"/>
      <c r="N120" s="231"/>
      <c r="O120" s="86"/>
      <c r="P120" s="86"/>
      <c r="Q120" s="86"/>
      <c r="R120" s="86"/>
      <c r="S120" s="86"/>
      <c r="T120" s="87"/>
      <c r="U120" s="39"/>
      <c r="V120" s="39"/>
      <c r="W120" s="39"/>
      <c r="X120" s="39"/>
      <c r="Y120" s="39"/>
      <c r="Z120" s="39"/>
      <c r="AA120" s="39"/>
      <c r="AB120" s="39"/>
      <c r="AC120" s="39"/>
      <c r="AD120" s="39"/>
      <c r="AE120" s="39"/>
      <c r="AT120" s="18" t="s">
        <v>198</v>
      </c>
      <c r="AU120" s="18" t="s">
        <v>82</v>
      </c>
    </row>
    <row r="121" s="13" customFormat="1">
      <c r="A121" s="13"/>
      <c r="B121" s="233"/>
      <c r="C121" s="234"/>
      <c r="D121" s="227" t="s">
        <v>161</v>
      </c>
      <c r="E121" s="235" t="s">
        <v>19</v>
      </c>
      <c r="F121" s="236" t="s">
        <v>803</v>
      </c>
      <c r="G121" s="234"/>
      <c r="H121" s="237">
        <v>6.8799999999999999</v>
      </c>
      <c r="I121" s="238"/>
      <c r="J121" s="234"/>
      <c r="K121" s="234"/>
      <c r="L121" s="239"/>
      <c r="M121" s="240"/>
      <c r="N121" s="241"/>
      <c r="O121" s="241"/>
      <c r="P121" s="241"/>
      <c r="Q121" s="241"/>
      <c r="R121" s="241"/>
      <c r="S121" s="241"/>
      <c r="T121" s="242"/>
      <c r="U121" s="13"/>
      <c r="V121" s="13"/>
      <c r="W121" s="13"/>
      <c r="X121" s="13"/>
      <c r="Y121" s="13"/>
      <c r="Z121" s="13"/>
      <c r="AA121" s="13"/>
      <c r="AB121" s="13"/>
      <c r="AC121" s="13"/>
      <c r="AD121" s="13"/>
      <c r="AE121" s="13"/>
      <c r="AT121" s="243" t="s">
        <v>161</v>
      </c>
      <c r="AU121" s="243" t="s">
        <v>82</v>
      </c>
      <c r="AV121" s="13" t="s">
        <v>82</v>
      </c>
      <c r="AW121" s="13" t="s">
        <v>35</v>
      </c>
      <c r="AX121" s="13" t="s">
        <v>73</v>
      </c>
      <c r="AY121" s="243" t="s">
        <v>150</v>
      </c>
    </row>
    <row r="122" s="13" customFormat="1">
      <c r="A122" s="13"/>
      <c r="B122" s="233"/>
      <c r="C122" s="234"/>
      <c r="D122" s="227" t="s">
        <v>161</v>
      </c>
      <c r="E122" s="235" t="s">
        <v>19</v>
      </c>
      <c r="F122" s="236" t="s">
        <v>804</v>
      </c>
      <c r="G122" s="234"/>
      <c r="H122" s="237">
        <v>6.4199999999999999</v>
      </c>
      <c r="I122" s="238"/>
      <c r="J122" s="234"/>
      <c r="K122" s="234"/>
      <c r="L122" s="239"/>
      <c r="M122" s="240"/>
      <c r="N122" s="241"/>
      <c r="O122" s="241"/>
      <c r="P122" s="241"/>
      <c r="Q122" s="241"/>
      <c r="R122" s="241"/>
      <c r="S122" s="241"/>
      <c r="T122" s="242"/>
      <c r="U122" s="13"/>
      <c r="V122" s="13"/>
      <c r="W122" s="13"/>
      <c r="X122" s="13"/>
      <c r="Y122" s="13"/>
      <c r="Z122" s="13"/>
      <c r="AA122" s="13"/>
      <c r="AB122" s="13"/>
      <c r="AC122" s="13"/>
      <c r="AD122" s="13"/>
      <c r="AE122" s="13"/>
      <c r="AT122" s="243" t="s">
        <v>161</v>
      </c>
      <c r="AU122" s="243" t="s">
        <v>82</v>
      </c>
      <c r="AV122" s="13" t="s">
        <v>82</v>
      </c>
      <c r="AW122" s="13" t="s">
        <v>35</v>
      </c>
      <c r="AX122" s="13" t="s">
        <v>73</v>
      </c>
      <c r="AY122" s="243" t="s">
        <v>150</v>
      </c>
    </row>
    <row r="123" s="2" customFormat="1" ht="24.15" customHeight="1">
      <c r="A123" s="39"/>
      <c r="B123" s="40"/>
      <c r="C123" s="214" t="s">
        <v>231</v>
      </c>
      <c r="D123" s="214" t="s">
        <v>152</v>
      </c>
      <c r="E123" s="215" t="s">
        <v>805</v>
      </c>
      <c r="F123" s="216" t="s">
        <v>806</v>
      </c>
      <c r="G123" s="217" t="s">
        <v>155</v>
      </c>
      <c r="H123" s="218">
        <v>15.363</v>
      </c>
      <c r="I123" s="219"/>
      <c r="J123" s="220">
        <f>ROUND(I123*H123,2)</f>
        <v>0</v>
      </c>
      <c r="K123" s="216" t="s">
        <v>625</v>
      </c>
      <c r="L123" s="45"/>
      <c r="M123" s="221" t="s">
        <v>19</v>
      </c>
      <c r="N123" s="222" t="s">
        <v>46</v>
      </c>
      <c r="O123" s="86"/>
      <c r="P123" s="223">
        <f>O123*H123</f>
        <v>0</v>
      </c>
      <c r="Q123" s="223">
        <v>0</v>
      </c>
      <c r="R123" s="223">
        <f>Q123*H123</f>
        <v>0</v>
      </c>
      <c r="S123" s="223">
        <v>0</v>
      </c>
      <c r="T123" s="224">
        <f>S123*H123</f>
        <v>0</v>
      </c>
      <c r="U123" s="39"/>
      <c r="V123" s="39"/>
      <c r="W123" s="39"/>
      <c r="X123" s="39"/>
      <c r="Y123" s="39"/>
      <c r="Z123" s="39"/>
      <c r="AA123" s="39"/>
      <c r="AB123" s="39"/>
      <c r="AC123" s="39"/>
      <c r="AD123" s="39"/>
      <c r="AE123" s="39"/>
      <c r="AR123" s="225" t="s">
        <v>156</v>
      </c>
      <c r="AT123" s="225" t="s">
        <v>152</v>
      </c>
      <c r="AU123" s="225" t="s">
        <v>82</v>
      </c>
      <c r="AY123" s="18" t="s">
        <v>150</v>
      </c>
      <c r="BE123" s="226">
        <f>IF(N123="základní",J123,0)</f>
        <v>0</v>
      </c>
      <c r="BF123" s="226">
        <f>IF(N123="snížená",J123,0)</f>
        <v>0</v>
      </c>
      <c r="BG123" s="226">
        <f>IF(N123="zákl. přenesená",J123,0)</f>
        <v>0</v>
      </c>
      <c r="BH123" s="226">
        <f>IF(N123="sníž. přenesená",J123,0)</f>
        <v>0</v>
      </c>
      <c r="BI123" s="226">
        <f>IF(N123="nulová",J123,0)</f>
        <v>0</v>
      </c>
      <c r="BJ123" s="18" t="s">
        <v>156</v>
      </c>
      <c r="BK123" s="226">
        <f>ROUND(I123*H123,2)</f>
        <v>0</v>
      </c>
      <c r="BL123" s="18" t="s">
        <v>156</v>
      </c>
      <c r="BM123" s="225" t="s">
        <v>807</v>
      </c>
    </row>
    <row r="124" s="2" customFormat="1">
      <c r="A124" s="39"/>
      <c r="B124" s="40"/>
      <c r="C124" s="41"/>
      <c r="D124" s="227" t="s">
        <v>158</v>
      </c>
      <c r="E124" s="41"/>
      <c r="F124" s="228" t="s">
        <v>808</v>
      </c>
      <c r="G124" s="41"/>
      <c r="H124" s="41"/>
      <c r="I124" s="229"/>
      <c r="J124" s="41"/>
      <c r="K124" s="41"/>
      <c r="L124" s="45"/>
      <c r="M124" s="230"/>
      <c r="N124" s="231"/>
      <c r="O124" s="86"/>
      <c r="P124" s="86"/>
      <c r="Q124" s="86"/>
      <c r="R124" s="86"/>
      <c r="S124" s="86"/>
      <c r="T124" s="87"/>
      <c r="U124" s="39"/>
      <c r="V124" s="39"/>
      <c r="W124" s="39"/>
      <c r="X124" s="39"/>
      <c r="Y124" s="39"/>
      <c r="Z124" s="39"/>
      <c r="AA124" s="39"/>
      <c r="AB124" s="39"/>
      <c r="AC124" s="39"/>
      <c r="AD124" s="39"/>
      <c r="AE124" s="39"/>
      <c r="AT124" s="18" t="s">
        <v>158</v>
      </c>
      <c r="AU124" s="18" t="s">
        <v>82</v>
      </c>
    </row>
    <row r="125" s="2" customFormat="1">
      <c r="A125" s="39"/>
      <c r="B125" s="40"/>
      <c r="C125" s="41"/>
      <c r="D125" s="247" t="s">
        <v>198</v>
      </c>
      <c r="E125" s="41"/>
      <c r="F125" s="248" t="s">
        <v>809</v>
      </c>
      <c r="G125" s="41"/>
      <c r="H125" s="41"/>
      <c r="I125" s="229"/>
      <c r="J125" s="41"/>
      <c r="K125" s="41"/>
      <c r="L125" s="45"/>
      <c r="M125" s="230"/>
      <c r="N125" s="231"/>
      <c r="O125" s="86"/>
      <c r="P125" s="86"/>
      <c r="Q125" s="86"/>
      <c r="R125" s="86"/>
      <c r="S125" s="86"/>
      <c r="T125" s="87"/>
      <c r="U125" s="39"/>
      <c r="V125" s="39"/>
      <c r="W125" s="39"/>
      <c r="X125" s="39"/>
      <c r="Y125" s="39"/>
      <c r="Z125" s="39"/>
      <c r="AA125" s="39"/>
      <c r="AB125" s="39"/>
      <c r="AC125" s="39"/>
      <c r="AD125" s="39"/>
      <c r="AE125" s="39"/>
      <c r="AT125" s="18" t="s">
        <v>198</v>
      </c>
      <c r="AU125" s="18" t="s">
        <v>82</v>
      </c>
    </row>
    <row r="126" s="14" customFormat="1">
      <c r="A126" s="14"/>
      <c r="B126" s="249"/>
      <c r="C126" s="250"/>
      <c r="D126" s="227" t="s">
        <v>161</v>
      </c>
      <c r="E126" s="251" t="s">
        <v>19</v>
      </c>
      <c r="F126" s="252" t="s">
        <v>810</v>
      </c>
      <c r="G126" s="250"/>
      <c r="H126" s="251" t="s">
        <v>19</v>
      </c>
      <c r="I126" s="253"/>
      <c r="J126" s="250"/>
      <c r="K126" s="250"/>
      <c r="L126" s="254"/>
      <c r="M126" s="255"/>
      <c r="N126" s="256"/>
      <c r="O126" s="256"/>
      <c r="P126" s="256"/>
      <c r="Q126" s="256"/>
      <c r="R126" s="256"/>
      <c r="S126" s="256"/>
      <c r="T126" s="257"/>
      <c r="U126" s="14"/>
      <c r="V126" s="14"/>
      <c r="W126" s="14"/>
      <c r="X126" s="14"/>
      <c r="Y126" s="14"/>
      <c r="Z126" s="14"/>
      <c r="AA126" s="14"/>
      <c r="AB126" s="14"/>
      <c r="AC126" s="14"/>
      <c r="AD126" s="14"/>
      <c r="AE126" s="14"/>
      <c r="AT126" s="258" t="s">
        <v>161</v>
      </c>
      <c r="AU126" s="258" t="s">
        <v>82</v>
      </c>
      <c r="AV126" s="14" t="s">
        <v>80</v>
      </c>
      <c r="AW126" s="14" t="s">
        <v>35</v>
      </c>
      <c r="AX126" s="14" t="s">
        <v>73</v>
      </c>
      <c r="AY126" s="258" t="s">
        <v>150</v>
      </c>
    </row>
    <row r="127" s="13" customFormat="1">
      <c r="A127" s="13"/>
      <c r="B127" s="233"/>
      <c r="C127" s="234"/>
      <c r="D127" s="227" t="s">
        <v>161</v>
      </c>
      <c r="E127" s="235" t="s">
        <v>19</v>
      </c>
      <c r="F127" s="236" t="s">
        <v>811</v>
      </c>
      <c r="G127" s="234"/>
      <c r="H127" s="237">
        <v>7.6230000000000002</v>
      </c>
      <c r="I127" s="238"/>
      <c r="J127" s="234"/>
      <c r="K127" s="234"/>
      <c r="L127" s="239"/>
      <c r="M127" s="240"/>
      <c r="N127" s="241"/>
      <c r="O127" s="241"/>
      <c r="P127" s="241"/>
      <c r="Q127" s="241"/>
      <c r="R127" s="241"/>
      <c r="S127" s="241"/>
      <c r="T127" s="242"/>
      <c r="U127" s="13"/>
      <c r="V127" s="13"/>
      <c r="W127" s="13"/>
      <c r="X127" s="13"/>
      <c r="Y127" s="13"/>
      <c r="Z127" s="13"/>
      <c r="AA127" s="13"/>
      <c r="AB127" s="13"/>
      <c r="AC127" s="13"/>
      <c r="AD127" s="13"/>
      <c r="AE127" s="13"/>
      <c r="AT127" s="243" t="s">
        <v>161</v>
      </c>
      <c r="AU127" s="243" t="s">
        <v>82</v>
      </c>
      <c r="AV127" s="13" t="s">
        <v>82</v>
      </c>
      <c r="AW127" s="13" t="s">
        <v>35</v>
      </c>
      <c r="AX127" s="13" t="s">
        <v>73</v>
      </c>
      <c r="AY127" s="243" t="s">
        <v>150</v>
      </c>
    </row>
    <row r="128" s="13" customFormat="1">
      <c r="A128" s="13"/>
      <c r="B128" s="233"/>
      <c r="C128" s="234"/>
      <c r="D128" s="227" t="s">
        <v>161</v>
      </c>
      <c r="E128" s="235" t="s">
        <v>19</v>
      </c>
      <c r="F128" s="236" t="s">
        <v>812</v>
      </c>
      <c r="G128" s="234"/>
      <c r="H128" s="237">
        <v>7.7400000000000002</v>
      </c>
      <c r="I128" s="238"/>
      <c r="J128" s="234"/>
      <c r="K128" s="234"/>
      <c r="L128" s="239"/>
      <c r="M128" s="240"/>
      <c r="N128" s="241"/>
      <c r="O128" s="241"/>
      <c r="P128" s="241"/>
      <c r="Q128" s="241"/>
      <c r="R128" s="241"/>
      <c r="S128" s="241"/>
      <c r="T128" s="242"/>
      <c r="U128" s="13"/>
      <c r="V128" s="13"/>
      <c r="W128" s="13"/>
      <c r="X128" s="13"/>
      <c r="Y128" s="13"/>
      <c r="Z128" s="13"/>
      <c r="AA128" s="13"/>
      <c r="AB128" s="13"/>
      <c r="AC128" s="13"/>
      <c r="AD128" s="13"/>
      <c r="AE128" s="13"/>
      <c r="AT128" s="243" t="s">
        <v>161</v>
      </c>
      <c r="AU128" s="243" t="s">
        <v>82</v>
      </c>
      <c r="AV128" s="13" t="s">
        <v>82</v>
      </c>
      <c r="AW128" s="13" t="s">
        <v>35</v>
      </c>
      <c r="AX128" s="13" t="s">
        <v>73</v>
      </c>
      <c r="AY128" s="243" t="s">
        <v>150</v>
      </c>
    </row>
    <row r="129" s="2" customFormat="1" ht="24.15" customHeight="1">
      <c r="A129" s="39"/>
      <c r="B129" s="40"/>
      <c r="C129" s="214" t="s">
        <v>238</v>
      </c>
      <c r="D129" s="214" t="s">
        <v>152</v>
      </c>
      <c r="E129" s="215" t="s">
        <v>224</v>
      </c>
      <c r="F129" s="216" t="s">
        <v>225</v>
      </c>
      <c r="G129" s="217" t="s">
        <v>155</v>
      </c>
      <c r="H129" s="218">
        <v>35.119999999999997</v>
      </c>
      <c r="I129" s="219"/>
      <c r="J129" s="220">
        <f>ROUND(I129*H129,2)</f>
        <v>0</v>
      </c>
      <c r="K129" s="216" t="s">
        <v>625</v>
      </c>
      <c r="L129" s="45"/>
      <c r="M129" s="221" t="s">
        <v>19</v>
      </c>
      <c r="N129" s="222" t="s">
        <v>46</v>
      </c>
      <c r="O129" s="86"/>
      <c r="P129" s="223">
        <f>O129*H129</f>
        <v>0</v>
      </c>
      <c r="Q129" s="223">
        <v>0</v>
      </c>
      <c r="R129" s="223">
        <f>Q129*H129</f>
        <v>0</v>
      </c>
      <c r="S129" s="223">
        <v>0</v>
      </c>
      <c r="T129" s="224">
        <f>S129*H129</f>
        <v>0</v>
      </c>
      <c r="U129" s="39"/>
      <c r="V129" s="39"/>
      <c r="W129" s="39"/>
      <c r="X129" s="39"/>
      <c r="Y129" s="39"/>
      <c r="Z129" s="39"/>
      <c r="AA129" s="39"/>
      <c r="AB129" s="39"/>
      <c r="AC129" s="39"/>
      <c r="AD129" s="39"/>
      <c r="AE129" s="39"/>
      <c r="AR129" s="225" t="s">
        <v>156</v>
      </c>
      <c r="AT129" s="225" t="s">
        <v>152</v>
      </c>
      <c r="AU129" s="225" t="s">
        <v>82</v>
      </c>
      <c r="AY129" s="18" t="s">
        <v>150</v>
      </c>
      <c r="BE129" s="226">
        <f>IF(N129="základní",J129,0)</f>
        <v>0</v>
      </c>
      <c r="BF129" s="226">
        <f>IF(N129="snížená",J129,0)</f>
        <v>0</v>
      </c>
      <c r="BG129" s="226">
        <f>IF(N129="zákl. přenesená",J129,0)</f>
        <v>0</v>
      </c>
      <c r="BH129" s="226">
        <f>IF(N129="sníž. přenesená",J129,0)</f>
        <v>0</v>
      </c>
      <c r="BI129" s="226">
        <f>IF(N129="nulová",J129,0)</f>
        <v>0</v>
      </c>
      <c r="BJ129" s="18" t="s">
        <v>156</v>
      </c>
      <c r="BK129" s="226">
        <f>ROUND(I129*H129,2)</f>
        <v>0</v>
      </c>
      <c r="BL129" s="18" t="s">
        <v>156</v>
      </c>
      <c r="BM129" s="225" t="s">
        <v>813</v>
      </c>
    </row>
    <row r="130" s="2" customFormat="1">
      <c r="A130" s="39"/>
      <c r="B130" s="40"/>
      <c r="C130" s="41"/>
      <c r="D130" s="227" t="s">
        <v>158</v>
      </c>
      <c r="E130" s="41"/>
      <c r="F130" s="228" t="s">
        <v>227</v>
      </c>
      <c r="G130" s="41"/>
      <c r="H130" s="41"/>
      <c r="I130" s="229"/>
      <c r="J130" s="41"/>
      <c r="K130" s="41"/>
      <c r="L130" s="45"/>
      <c r="M130" s="230"/>
      <c r="N130" s="231"/>
      <c r="O130" s="86"/>
      <c r="P130" s="86"/>
      <c r="Q130" s="86"/>
      <c r="R130" s="86"/>
      <c r="S130" s="86"/>
      <c r="T130" s="87"/>
      <c r="U130" s="39"/>
      <c r="V130" s="39"/>
      <c r="W130" s="39"/>
      <c r="X130" s="39"/>
      <c r="Y130" s="39"/>
      <c r="Z130" s="39"/>
      <c r="AA130" s="39"/>
      <c r="AB130" s="39"/>
      <c r="AC130" s="39"/>
      <c r="AD130" s="39"/>
      <c r="AE130" s="39"/>
      <c r="AT130" s="18" t="s">
        <v>158</v>
      </c>
      <c r="AU130" s="18" t="s">
        <v>82</v>
      </c>
    </row>
    <row r="131" s="2" customFormat="1">
      <c r="A131" s="39"/>
      <c r="B131" s="40"/>
      <c r="C131" s="41"/>
      <c r="D131" s="247" t="s">
        <v>198</v>
      </c>
      <c r="E131" s="41"/>
      <c r="F131" s="248" t="s">
        <v>814</v>
      </c>
      <c r="G131" s="41"/>
      <c r="H131" s="41"/>
      <c r="I131" s="229"/>
      <c r="J131" s="41"/>
      <c r="K131" s="41"/>
      <c r="L131" s="45"/>
      <c r="M131" s="230"/>
      <c r="N131" s="231"/>
      <c r="O131" s="86"/>
      <c r="P131" s="86"/>
      <c r="Q131" s="86"/>
      <c r="R131" s="86"/>
      <c r="S131" s="86"/>
      <c r="T131" s="87"/>
      <c r="U131" s="39"/>
      <c r="V131" s="39"/>
      <c r="W131" s="39"/>
      <c r="X131" s="39"/>
      <c r="Y131" s="39"/>
      <c r="Z131" s="39"/>
      <c r="AA131" s="39"/>
      <c r="AB131" s="39"/>
      <c r="AC131" s="39"/>
      <c r="AD131" s="39"/>
      <c r="AE131" s="39"/>
      <c r="AT131" s="18" t="s">
        <v>198</v>
      </c>
      <c r="AU131" s="18" t="s">
        <v>82</v>
      </c>
    </row>
    <row r="132" s="13" customFormat="1">
      <c r="A132" s="13"/>
      <c r="B132" s="233"/>
      <c r="C132" s="234"/>
      <c r="D132" s="227" t="s">
        <v>161</v>
      </c>
      <c r="E132" s="235" t="s">
        <v>19</v>
      </c>
      <c r="F132" s="236" t="s">
        <v>815</v>
      </c>
      <c r="G132" s="234"/>
      <c r="H132" s="237">
        <v>6.8799999999999999</v>
      </c>
      <c r="I132" s="238"/>
      <c r="J132" s="234"/>
      <c r="K132" s="234"/>
      <c r="L132" s="239"/>
      <c r="M132" s="240"/>
      <c r="N132" s="241"/>
      <c r="O132" s="241"/>
      <c r="P132" s="241"/>
      <c r="Q132" s="241"/>
      <c r="R132" s="241"/>
      <c r="S132" s="241"/>
      <c r="T132" s="242"/>
      <c r="U132" s="13"/>
      <c r="V132" s="13"/>
      <c r="W132" s="13"/>
      <c r="X132" s="13"/>
      <c r="Y132" s="13"/>
      <c r="Z132" s="13"/>
      <c r="AA132" s="13"/>
      <c r="AB132" s="13"/>
      <c r="AC132" s="13"/>
      <c r="AD132" s="13"/>
      <c r="AE132" s="13"/>
      <c r="AT132" s="243" t="s">
        <v>161</v>
      </c>
      <c r="AU132" s="243" t="s">
        <v>82</v>
      </c>
      <c r="AV132" s="13" t="s">
        <v>82</v>
      </c>
      <c r="AW132" s="13" t="s">
        <v>35</v>
      </c>
      <c r="AX132" s="13" t="s">
        <v>73</v>
      </c>
      <c r="AY132" s="243" t="s">
        <v>150</v>
      </c>
    </row>
    <row r="133" s="13" customFormat="1">
      <c r="A133" s="13"/>
      <c r="B133" s="233"/>
      <c r="C133" s="234"/>
      <c r="D133" s="227" t="s">
        <v>161</v>
      </c>
      <c r="E133" s="235" t="s">
        <v>19</v>
      </c>
      <c r="F133" s="236" t="s">
        <v>816</v>
      </c>
      <c r="G133" s="234"/>
      <c r="H133" s="237">
        <v>6.8799999999999999</v>
      </c>
      <c r="I133" s="238"/>
      <c r="J133" s="234"/>
      <c r="K133" s="234"/>
      <c r="L133" s="239"/>
      <c r="M133" s="240"/>
      <c r="N133" s="241"/>
      <c r="O133" s="241"/>
      <c r="P133" s="241"/>
      <c r="Q133" s="241"/>
      <c r="R133" s="241"/>
      <c r="S133" s="241"/>
      <c r="T133" s="242"/>
      <c r="U133" s="13"/>
      <c r="V133" s="13"/>
      <c r="W133" s="13"/>
      <c r="X133" s="13"/>
      <c r="Y133" s="13"/>
      <c r="Z133" s="13"/>
      <c r="AA133" s="13"/>
      <c r="AB133" s="13"/>
      <c r="AC133" s="13"/>
      <c r="AD133" s="13"/>
      <c r="AE133" s="13"/>
      <c r="AT133" s="243" t="s">
        <v>161</v>
      </c>
      <c r="AU133" s="243" t="s">
        <v>82</v>
      </c>
      <c r="AV133" s="13" t="s">
        <v>82</v>
      </c>
      <c r="AW133" s="13" t="s">
        <v>35</v>
      </c>
      <c r="AX133" s="13" t="s">
        <v>73</v>
      </c>
      <c r="AY133" s="243" t="s">
        <v>150</v>
      </c>
    </row>
    <row r="134" s="13" customFormat="1">
      <c r="A134" s="13"/>
      <c r="B134" s="233"/>
      <c r="C134" s="234"/>
      <c r="D134" s="227" t="s">
        <v>161</v>
      </c>
      <c r="E134" s="235" t="s">
        <v>19</v>
      </c>
      <c r="F134" s="236" t="s">
        <v>817</v>
      </c>
      <c r="G134" s="234"/>
      <c r="H134" s="237">
        <v>15.359999999999999</v>
      </c>
      <c r="I134" s="238"/>
      <c r="J134" s="234"/>
      <c r="K134" s="234"/>
      <c r="L134" s="239"/>
      <c r="M134" s="240"/>
      <c r="N134" s="241"/>
      <c r="O134" s="241"/>
      <c r="P134" s="241"/>
      <c r="Q134" s="241"/>
      <c r="R134" s="241"/>
      <c r="S134" s="241"/>
      <c r="T134" s="242"/>
      <c r="U134" s="13"/>
      <c r="V134" s="13"/>
      <c r="W134" s="13"/>
      <c r="X134" s="13"/>
      <c r="Y134" s="13"/>
      <c r="Z134" s="13"/>
      <c r="AA134" s="13"/>
      <c r="AB134" s="13"/>
      <c r="AC134" s="13"/>
      <c r="AD134" s="13"/>
      <c r="AE134" s="13"/>
      <c r="AT134" s="243" t="s">
        <v>161</v>
      </c>
      <c r="AU134" s="243" t="s">
        <v>82</v>
      </c>
      <c r="AV134" s="13" t="s">
        <v>82</v>
      </c>
      <c r="AW134" s="13" t="s">
        <v>35</v>
      </c>
      <c r="AX134" s="13" t="s">
        <v>73</v>
      </c>
      <c r="AY134" s="243" t="s">
        <v>150</v>
      </c>
    </row>
    <row r="135" s="13" customFormat="1">
      <c r="A135" s="13"/>
      <c r="B135" s="233"/>
      <c r="C135" s="234"/>
      <c r="D135" s="227" t="s">
        <v>161</v>
      </c>
      <c r="E135" s="235" t="s">
        <v>19</v>
      </c>
      <c r="F135" s="236" t="s">
        <v>818</v>
      </c>
      <c r="G135" s="234"/>
      <c r="H135" s="237">
        <v>1.5</v>
      </c>
      <c r="I135" s="238"/>
      <c r="J135" s="234"/>
      <c r="K135" s="234"/>
      <c r="L135" s="239"/>
      <c r="M135" s="240"/>
      <c r="N135" s="241"/>
      <c r="O135" s="241"/>
      <c r="P135" s="241"/>
      <c r="Q135" s="241"/>
      <c r="R135" s="241"/>
      <c r="S135" s="241"/>
      <c r="T135" s="242"/>
      <c r="U135" s="13"/>
      <c r="V135" s="13"/>
      <c r="W135" s="13"/>
      <c r="X135" s="13"/>
      <c r="Y135" s="13"/>
      <c r="Z135" s="13"/>
      <c r="AA135" s="13"/>
      <c r="AB135" s="13"/>
      <c r="AC135" s="13"/>
      <c r="AD135" s="13"/>
      <c r="AE135" s="13"/>
      <c r="AT135" s="243" t="s">
        <v>161</v>
      </c>
      <c r="AU135" s="243" t="s">
        <v>82</v>
      </c>
      <c r="AV135" s="13" t="s">
        <v>82</v>
      </c>
      <c r="AW135" s="13" t="s">
        <v>35</v>
      </c>
      <c r="AX135" s="13" t="s">
        <v>73</v>
      </c>
      <c r="AY135" s="243" t="s">
        <v>150</v>
      </c>
    </row>
    <row r="136" s="13" customFormat="1">
      <c r="A136" s="13"/>
      <c r="B136" s="233"/>
      <c r="C136" s="234"/>
      <c r="D136" s="227" t="s">
        <v>161</v>
      </c>
      <c r="E136" s="235" t="s">
        <v>19</v>
      </c>
      <c r="F136" s="236" t="s">
        <v>819</v>
      </c>
      <c r="G136" s="234"/>
      <c r="H136" s="237">
        <v>4.5</v>
      </c>
      <c r="I136" s="238"/>
      <c r="J136" s="234"/>
      <c r="K136" s="234"/>
      <c r="L136" s="239"/>
      <c r="M136" s="240"/>
      <c r="N136" s="241"/>
      <c r="O136" s="241"/>
      <c r="P136" s="241"/>
      <c r="Q136" s="241"/>
      <c r="R136" s="241"/>
      <c r="S136" s="241"/>
      <c r="T136" s="242"/>
      <c r="U136" s="13"/>
      <c r="V136" s="13"/>
      <c r="W136" s="13"/>
      <c r="X136" s="13"/>
      <c r="Y136" s="13"/>
      <c r="Z136" s="13"/>
      <c r="AA136" s="13"/>
      <c r="AB136" s="13"/>
      <c r="AC136" s="13"/>
      <c r="AD136" s="13"/>
      <c r="AE136" s="13"/>
      <c r="AT136" s="243" t="s">
        <v>161</v>
      </c>
      <c r="AU136" s="243" t="s">
        <v>82</v>
      </c>
      <c r="AV136" s="13" t="s">
        <v>82</v>
      </c>
      <c r="AW136" s="13" t="s">
        <v>35</v>
      </c>
      <c r="AX136" s="13" t="s">
        <v>73</v>
      </c>
      <c r="AY136" s="243" t="s">
        <v>150</v>
      </c>
    </row>
    <row r="137" s="2" customFormat="1" ht="37.8" customHeight="1">
      <c r="A137" s="39"/>
      <c r="B137" s="40"/>
      <c r="C137" s="214" t="s">
        <v>249</v>
      </c>
      <c r="D137" s="214" t="s">
        <v>152</v>
      </c>
      <c r="E137" s="215" t="s">
        <v>232</v>
      </c>
      <c r="F137" s="216" t="s">
        <v>233</v>
      </c>
      <c r="G137" s="217" t="s">
        <v>155</v>
      </c>
      <c r="H137" s="218">
        <v>12.84</v>
      </c>
      <c r="I137" s="219"/>
      <c r="J137" s="220">
        <f>ROUND(I137*H137,2)</f>
        <v>0</v>
      </c>
      <c r="K137" s="216" t="s">
        <v>625</v>
      </c>
      <c r="L137" s="45"/>
      <c r="M137" s="221" t="s">
        <v>19</v>
      </c>
      <c r="N137" s="222" t="s">
        <v>46</v>
      </c>
      <c r="O137" s="86"/>
      <c r="P137" s="223">
        <f>O137*H137</f>
        <v>0</v>
      </c>
      <c r="Q137" s="223">
        <v>0</v>
      </c>
      <c r="R137" s="223">
        <f>Q137*H137</f>
        <v>0</v>
      </c>
      <c r="S137" s="223">
        <v>0</v>
      </c>
      <c r="T137" s="224">
        <f>S137*H137</f>
        <v>0</v>
      </c>
      <c r="U137" s="39"/>
      <c r="V137" s="39"/>
      <c r="W137" s="39"/>
      <c r="X137" s="39"/>
      <c r="Y137" s="39"/>
      <c r="Z137" s="39"/>
      <c r="AA137" s="39"/>
      <c r="AB137" s="39"/>
      <c r="AC137" s="39"/>
      <c r="AD137" s="39"/>
      <c r="AE137" s="39"/>
      <c r="AR137" s="225" t="s">
        <v>156</v>
      </c>
      <c r="AT137" s="225" t="s">
        <v>152</v>
      </c>
      <c r="AU137" s="225" t="s">
        <v>82</v>
      </c>
      <c r="AY137" s="18" t="s">
        <v>150</v>
      </c>
      <c r="BE137" s="226">
        <f>IF(N137="základní",J137,0)</f>
        <v>0</v>
      </c>
      <c r="BF137" s="226">
        <f>IF(N137="snížená",J137,0)</f>
        <v>0</v>
      </c>
      <c r="BG137" s="226">
        <f>IF(N137="zákl. přenesená",J137,0)</f>
        <v>0</v>
      </c>
      <c r="BH137" s="226">
        <f>IF(N137="sníž. přenesená",J137,0)</f>
        <v>0</v>
      </c>
      <c r="BI137" s="226">
        <f>IF(N137="nulová",J137,0)</f>
        <v>0</v>
      </c>
      <c r="BJ137" s="18" t="s">
        <v>156</v>
      </c>
      <c r="BK137" s="226">
        <f>ROUND(I137*H137,2)</f>
        <v>0</v>
      </c>
      <c r="BL137" s="18" t="s">
        <v>156</v>
      </c>
      <c r="BM137" s="225" t="s">
        <v>820</v>
      </c>
    </row>
    <row r="138" s="2" customFormat="1">
      <c r="A138" s="39"/>
      <c r="B138" s="40"/>
      <c r="C138" s="41"/>
      <c r="D138" s="227" t="s">
        <v>158</v>
      </c>
      <c r="E138" s="41"/>
      <c r="F138" s="228" t="s">
        <v>235</v>
      </c>
      <c r="G138" s="41"/>
      <c r="H138" s="41"/>
      <c r="I138" s="229"/>
      <c r="J138" s="41"/>
      <c r="K138" s="41"/>
      <c r="L138" s="45"/>
      <c r="M138" s="230"/>
      <c r="N138" s="231"/>
      <c r="O138" s="86"/>
      <c r="P138" s="86"/>
      <c r="Q138" s="86"/>
      <c r="R138" s="86"/>
      <c r="S138" s="86"/>
      <c r="T138" s="87"/>
      <c r="U138" s="39"/>
      <c r="V138" s="39"/>
      <c r="W138" s="39"/>
      <c r="X138" s="39"/>
      <c r="Y138" s="39"/>
      <c r="Z138" s="39"/>
      <c r="AA138" s="39"/>
      <c r="AB138" s="39"/>
      <c r="AC138" s="39"/>
      <c r="AD138" s="39"/>
      <c r="AE138" s="39"/>
      <c r="AT138" s="18" t="s">
        <v>158</v>
      </c>
      <c r="AU138" s="18" t="s">
        <v>82</v>
      </c>
    </row>
    <row r="139" s="2" customFormat="1">
      <c r="A139" s="39"/>
      <c r="B139" s="40"/>
      <c r="C139" s="41"/>
      <c r="D139" s="247" t="s">
        <v>198</v>
      </c>
      <c r="E139" s="41"/>
      <c r="F139" s="248" t="s">
        <v>689</v>
      </c>
      <c r="G139" s="41"/>
      <c r="H139" s="41"/>
      <c r="I139" s="229"/>
      <c r="J139" s="41"/>
      <c r="K139" s="41"/>
      <c r="L139" s="45"/>
      <c r="M139" s="230"/>
      <c r="N139" s="231"/>
      <c r="O139" s="86"/>
      <c r="P139" s="86"/>
      <c r="Q139" s="86"/>
      <c r="R139" s="86"/>
      <c r="S139" s="86"/>
      <c r="T139" s="87"/>
      <c r="U139" s="39"/>
      <c r="V139" s="39"/>
      <c r="W139" s="39"/>
      <c r="X139" s="39"/>
      <c r="Y139" s="39"/>
      <c r="Z139" s="39"/>
      <c r="AA139" s="39"/>
      <c r="AB139" s="39"/>
      <c r="AC139" s="39"/>
      <c r="AD139" s="39"/>
      <c r="AE139" s="39"/>
      <c r="AT139" s="18" t="s">
        <v>198</v>
      </c>
      <c r="AU139" s="18" t="s">
        <v>82</v>
      </c>
    </row>
    <row r="140" s="13" customFormat="1">
      <c r="A140" s="13"/>
      <c r="B140" s="233"/>
      <c r="C140" s="234"/>
      <c r="D140" s="227" t="s">
        <v>161</v>
      </c>
      <c r="E140" s="235" t="s">
        <v>19</v>
      </c>
      <c r="F140" s="236" t="s">
        <v>821</v>
      </c>
      <c r="G140" s="234"/>
      <c r="H140" s="237">
        <v>6.4199999999999999</v>
      </c>
      <c r="I140" s="238"/>
      <c r="J140" s="234"/>
      <c r="K140" s="234"/>
      <c r="L140" s="239"/>
      <c r="M140" s="240"/>
      <c r="N140" s="241"/>
      <c r="O140" s="241"/>
      <c r="P140" s="241"/>
      <c r="Q140" s="241"/>
      <c r="R140" s="241"/>
      <c r="S140" s="241"/>
      <c r="T140" s="242"/>
      <c r="U140" s="13"/>
      <c r="V140" s="13"/>
      <c r="W140" s="13"/>
      <c r="X140" s="13"/>
      <c r="Y140" s="13"/>
      <c r="Z140" s="13"/>
      <c r="AA140" s="13"/>
      <c r="AB140" s="13"/>
      <c r="AC140" s="13"/>
      <c r="AD140" s="13"/>
      <c r="AE140" s="13"/>
      <c r="AT140" s="243" t="s">
        <v>161</v>
      </c>
      <c r="AU140" s="243" t="s">
        <v>82</v>
      </c>
      <c r="AV140" s="13" t="s">
        <v>82</v>
      </c>
      <c r="AW140" s="13" t="s">
        <v>35</v>
      </c>
      <c r="AX140" s="13" t="s">
        <v>73</v>
      </c>
      <c r="AY140" s="243" t="s">
        <v>150</v>
      </c>
    </row>
    <row r="141" s="13" customFormat="1">
      <c r="A141" s="13"/>
      <c r="B141" s="233"/>
      <c r="C141" s="234"/>
      <c r="D141" s="227" t="s">
        <v>161</v>
      </c>
      <c r="E141" s="235" t="s">
        <v>19</v>
      </c>
      <c r="F141" s="236" t="s">
        <v>822</v>
      </c>
      <c r="G141" s="234"/>
      <c r="H141" s="237">
        <v>6.4199999999999999</v>
      </c>
      <c r="I141" s="238"/>
      <c r="J141" s="234"/>
      <c r="K141" s="234"/>
      <c r="L141" s="239"/>
      <c r="M141" s="240"/>
      <c r="N141" s="241"/>
      <c r="O141" s="241"/>
      <c r="P141" s="241"/>
      <c r="Q141" s="241"/>
      <c r="R141" s="241"/>
      <c r="S141" s="241"/>
      <c r="T141" s="242"/>
      <c r="U141" s="13"/>
      <c r="V141" s="13"/>
      <c r="W141" s="13"/>
      <c r="X141" s="13"/>
      <c r="Y141" s="13"/>
      <c r="Z141" s="13"/>
      <c r="AA141" s="13"/>
      <c r="AB141" s="13"/>
      <c r="AC141" s="13"/>
      <c r="AD141" s="13"/>
      <c r="AE141" s="13"/>
      <c r="AT141" s="243" t="s">
        <v>161</v>
      </c>
      <c r="AU141" s="243" t="s">
        <v>82</v>
      </c>
      <c r="AV141" s="13" t="s">
        <v>82</v>
      </c>
      <c r="AW141" s="13" t="s">
        <v>35</v>
      </c>
      <c r="AX141" s="13" t="s">
        <v>73</v>
      </c>
      <c r="AY141" s="243" t="s">
        <v>150</v>
      </c>
    </row>
    <row r="142" s="2" customFormat="1" ht="24.15" customHeight="1">
      <c r="A142" s="39"/>
      <c r="B142" s="40"/>
      <c r="C142" s="214" t="s">
        <v>257</v>
      </c>
      <c r="D142" s="214" t="s">
        <v>152</v>
      </c>
      <c r="E142" s="215" t="s">
        <v>823</v>
      </c>
      <c r="F142" s="216" t="s">
        <v>824</v>
      </c>
      <c r="G142" s="217" t="s">
        <v>155</v>
      </c>
      <c r="H142" s="218">
        <v>19.859999999999999</v>
      </c>
      <c r="I142" s="219"/>
      <c r="J142" s="220">
        <f>ROUND(I142*H142,2)</f>
        <v>0</v>
      </c>
      <c r="K142" s="216" t="s">
        <v>625</v>
      </c>
      <c r="L142" s="45"/>
      <c r="M142" s="221" t="s">
        <v>19</v>
      </c>
      <c r="N142" s="222" t="s">
        <v>46</v>
      </c>
      <c r="O142" s="86"/>
      <c r="P142" s="223">
        <f>O142*H142</f>
        <v>0</v>
      </c>
      <c r="Q142" s="223">
        <v>0</v>
      </c>
      <c r="R142" s="223">
        <f>Q142*H142</f>
        <v>0</v>
      </c>
      <c r="S142" s="223">
        <v>0</v>
      </c>
      <c r="T142" s="224">
        <f>S142*H142</f>
        <v>0</v>
      </c>
      <c r="U142" s="39"/>
      <c r="V142" s="39"/>
      <c r="W142" s="39"/>
      <c r="X142" s="39"/>
      <c r="Y142" s="39"/>
      <c r="Z142" s="39"/>
      <c r="AA142" s="39"/>
      <c r="AB142" s="39"/>
      <c r="AC142" s="39"/>
      <c r="AD142" s="39"/>
      <c r="AE142" s="39"/>
      <c r="AR142" s="225" t="s">
        <v>156</v>
      </c>
      <c r="AT142" s="225" t="s">
        <v>152</v>
      </c>
      <c r="AU142" s="225" t="s">
        <v>82</v>
      </c>
      <c r="AY142" s="18" t="s">
        <v>150</v>
      </c>
      <c r="BE142" s="226">
        <f>IF(N142="základní",J142,0)</f>
        <v>0</v>
      </c>
      <c r="BF142" s="226">
        <f>IF(N142="snížená",J142,0)</f>
        <v>0</v>
      </c>
      <c r="BG142" s="226">
        <f>IF(N142="zákl. přenesená",J142,0)</f>
        <v>0</v>
      </c>
      <c r="BH142" s="226">
        <f>IF(N142="sníž. přenesená",J142,0)</f>
        <v>0</v>
      </c>
      <c r="BI142" s="226">
        <f>IF(N142="nulová",J142,0)</f>
        <v>0</v>
      </c>
      <c r="BJ142" s="18" t="s">
        <v>156</v>
      </c>
      <c r="BK142" s="226">
        <f>ROUND(I142*H142,2)</f>
        <v>0</v>
      </c>
      <c r="BL142" s="18" t="s">
        <v>156</v>
      </c>
      <c r="BM142" s="225" t="s">
        <v>825</v>
      </c>
    </row>
    <row r="143" s="2" customFormat="1">
      <c r="A143" s="39"/>
      <c r="B143" s="40"/>
      <c r="C143" s="41"/>
      <c r="D143" s="227" t="s">
        <v>158</v>
      </c>
      <c r="E143" s="41"/>
      <c r="F143" s="228" t="s">
        <v>826</v>
      </c>
      <c r="G143" s="41"/>
      <c r="H143" s="41"/>
      <c r="I143" s="229"/>
      <c r="J143" s="41"/>
      <c r="K143" s="41"/>
      <c r="L143" s="45"/>
      <c r="M143" s="230"/>
      <c r="N143" s="231"/>
      <c r="O143" s="86"/>
      <c r="P143" s="86"/>
      <c r="Q143" s="86"/>
      <c r="R143" s="86"/>
      <c r="S143" s="86"/>
      <c r="T143" s="87"/>
      <c r="U143" s="39"/>
      <c r="V143" s="39"/>
      <c r="W143" s="39"/>
      <c r="X143" s="39"/>
      <c r="Y143" s="39"/>
      <c r="Z143" s="39"/>
      <c r="AA143" s="39"/>
      <c r="AB143" s="39"/>
      <c r="AC143" s="39"/>
      <c r="AD143" s="39"/>
      <c r="AE143" s="39"/>
      <c r="AT143" s="18" t="s">
        <v>158</v>
      </c>
      <c r="AU143" s="18" t="s">
        <v>82</v>
      </c>
    </row>
    <row r="144" s="2" customFormat="1">
      <c r="A144" s="39"/>
      <c r="B144" s="40"/>
      <c r="C144" s="41"/>
      <c r="D144" s="247" t="s">
        <v>198</v>
      </c>
      <c r="E144" s="41"/>
      <c r="F144" s="248" t="s">
        <v>827</v>
      </c>
      <c r="G144" s="41"/>
      <c r="H144" s="41"/>
      <c r="I144" s="229"/>
      <c r="J144" s="41"/>
      <c r="K144" s="41"/>
      <c r="L144" s="45"/>
      <c r="M144" s="230"/>
      <c r="N144" s="231"/>
      <c r="O144" s="86"/>
      <c r="P144" s="86"/>
      <c r="Q144" s="86"/>
      <c r="R144" s="86"/>
      <c r="S144" s="86"/>
      <c r="T144" s="87"/>
      <c r="U144" s="39"/>
      <c r="V144" s="39"/>
      <c r="W144" s="39"/>
      <c r="X144" s="39"/>
      <c r="Y144" s="39"/>
      <c r="Z144" s="39"/>
      <c r="AA144" s="39"/>
      <c r="AB144" s="39"/>
      <c r="AC144" s="39"/>
      <c r="AD144" s="39"/>
      <c r="AE144" s="39"/>
      <c r="AT144" s="18" t="s">
        <v>198</v>
      </c>
      <c r="AU144" s="18" t="s">
        <v>82</v>
      </c>
    </row>
    <row r="145" s="13" customFormat="1">
      <c r="A145" s="13"/>
      <c r="B145" s="233"/>
      <c r="C145" s="234"/>
      <c r="D145" s="227" t="s">
        <v>161</v>
      </c>
      <c r="E145" s="235" t="s">
        <v>19</v>
      </c>
      <c r="F145" s="236" t="s">
        <v>817</v>
      </c>
      <c r="G145" s="234"/>
      <c r="H145" s="237">
        <v>15.359999999999999</v>
      </c>
      <c r="I145" s="238"/>
      <c r="J145" s="234"/>
      <c r="K145" s="234"/>
      <c r="L145" s="239"/>
      <c r="M145" s="240"/>
      <c r="N145" s="241"/>
      <c r="O145" s="241"/>
      <c r="P145" s="241"/>
      <c r="Q145" s="241"/>
      <c r="R145" s="241"/>
      <c r="S145" s="241"/>
      <c r="T145" s="242"/>
      <c r="U145" s="13"/>
      <c r="V145" s="13"/>
      <c r="W145" s="13"/>
      <c r="X145" s="13"/>
      <c r="Y145" s="13"/>
      <c r="Z145" s="13"/>
      <c r="AA145" s="13"/>
      <c r="AB145" s="13"/>
      <c r="AC145" s="13"/>
      <c r="AD145" s="13"/>
      <c r="AE145" s="13"/>
      <c r="AT145" s="243" t="s">
        <v>161</v>
      </c>
      <c r="AU145" s="243" t="s">
        <v>82</v>
      </c>
      <c r="AV145" s="13" t="s">
        <v>82</v>
      </c>
      <c r="AW145" s="13" t="s">
        <v>35</v>
      </c>
      <c r="AX145" s="13" t="s">
        <v>73</v>
      </c>
      <c r="AY145" s="243" t="s">
        <v>150</v>
      </c>
    </row>
    <row r="146" s="13" customFormat="1">
      <c r="A146" s="13"/>
      <c r="B146" s="233"/>
      <c r="C146" s="234"/>
      <c r="D146" s="227" t="s">
        <v>161</v>
      </c>
      <c r="E146" s="235" t="s">
        <v>19</v>
      </c>
      <c r="F146" s="236" t="s">
        <v>819</v>
      </c>
      <c r="G146" s="234"/>
      <c r="H146" s="237">
        <v>4.5</v>
      </c>
      <c r="I146" s="238"/>
      <c r="J146" s="234"/>
      <c r="K146" s="234"/>
      <c r="L146" s="239"/>
      <c r="M146" s="240"/>
      <c r="N146" s="241"/>
      <c r="O146" s="241"/>
      <c r="P146" s="241"/>
      <c r="Q146" s="241"/>
      <c r="R146" s="241"/>
      <c r="S146" s="241"/>
      <c r="T146" s="242"/>
      <c r="U146" s="13"/>
      <c r="V146" s="13"/>
      <c r="W146" s="13"/>
      <c r="X146" s="13"/>
      <c r="Y146" s="13"/>
      <c r="Z146" s="13"/>
      <c r="AA146" s="13"/>
      <c r="AB146" s="13"/>
      <c r="AC146" s="13"/>
      <c r="AD146" s="13"/>
      <c r="AE146" s="13"/>
      <c r="AT146" s="243" t="s">
        <v>161</v>
      </c>
      <c r="AU146" s="243" t="s">
        <v>82</v>
      </c>
      <c r="AV146" s="13" t="s">
        <v>82</v>
      </c>
      <c r="AW146" s="13" t="s">
        <v>35</v>
      </c>
      <c r="AX146" s="13" t="s">
        <v>73</v>
      </c>
      <c r="AY146" s="243" t="s">
        <v>150</v>
      </c>
    </row>
    <row r="147" s="2" customFormat="1" ht="24.15" customHeight="1">
      <c r="A147" s="39"/>
      <c r="B147" s="40"/>
      <c r="C147" s="214" t="s">
        <v>266</v>
      </c>
      <c r="D147" s="214" t="s">
        <v>152</v>
      </c>
      <c r="E147" s="215" t="s">
        <v>239</v>
      </c>
      <c r="F147" s="216" t="s">
        <v>240</v>
      </c>
      <c r="G147" s="217" t="s">
        <v>155</v>
      </c>
      <c r="H147" s="218">
        <v>35.539999999999999</v>
      </c>
      <c r="I147" s="219"/>
      <c r="J147" s="220">
        <f>ROUND(I147*H147,2)</f>
        <v>0</v>
      </c>
      <c r="K147" s="216" t="s">
        <v>625</v>
      </c>
      <c r="L147" s="45"/>
      <c r="M147" s="221" t="s">
        <v>19</v>
      </c>
      <c r="N147" s="222" t="s">
        <v>46</v>
      </c>
      <c r="O147" s="86"/>
      <c r="P147" s="223">
        <f>O147*H147</f>
        <v>0</v>
      </c>
      <c r="Q147" s="223">
        <v>0</v>
      </c>
      <c r="R147" s="223">
        <f>Q147*H147</f>
        <v>0</v>
      </c>
      <c r="S147" s="223">
        <v>0</v>
      </c>
      <c r="T147" s="224">
        <f>S147*H147</f>
        <v>0</v>
      </c>
      <c r="U147" s="39"/>
      <c r="V147" s="39"/>
      <c r="W147" s="39"/>
      <c r="X147" s="39"/>
      <c r="Y147" s="39"/>
      <c r="Z147" s="39"/>
      <c r="AA147" s="39"/>
      <c r="AB147" s="39"/>
      <c r="AC147" s="39"/>
      <c r="AD147" s="39"/>
      <c r="AE147" s="39"/>
      <c r="AR147" s="225" t="s">
        <v>156</v>
      </c>
      <c r="AT147" s="225" t="s">
        <v>152</v>
      </c>
      <c r="AU147" s="225" t="s">
        <v>82</v>
      </c>
      <c r="AY147" s="18" t="s">
        <v>150</v>
      </c>
      <c r="BE147" s="226">
        <f>IF(N147="základní",J147,0)</f>
        <v>0</v>
      </c>
      <c r="BF147" s="226">
        <f>IF(N147="snížená",J147,0)</f>
        <v>0</v>
      </c>
      <c r="BG147" s="226">
        <f>IF(N147="zákl. přenesená",J147,0)</f>
        <v>0</v>
      </c>
      <c r="BH147" s="226">
        <f>IF(N147="sníž. přenesená",J147,0)</f>
        <v>0</v>
      </c>
      <c r="BI147" s="226">
        <f>IF(N147="nulová",J147,0)</f>
        <v>0</v>
      </c>
      <c r="BJ147" s="18" t="s">
        <v>156</v>
      </c>
      <c r="BK147" s="226">
        <f>ROUND(I147*H147,2)</f>
        <v>0</v>
      </c>
      <c r="BL147" s="18" t="s">
        <v>156</v>
      </c>
      <c r="BM147" s="225" t="s">
        <v>828</v>
      </c>
    </row>
    <row r="148" s="2" customFormat="1">
      <c r="A148" s="39"/>
      <c r="B148" s="40"/>
      <c r="C148" s="41"/>
      <c r="D148" s="227" t="s">
        <v>158</v>
      </c>
      <c r="E148" s="41"/>
      <c r="F148" s="228" t="s">
        <v>242</v>
      </c>
      <c r="G148" s="41"/>
      <c r="H148" s="41"/>
      <c r="I148" s="229"/>
      <c r="J148" s="41"/>
      <c r="K148" s="41"/>
      <c r="L148" s="45"/>
      <c r="M148" s="230"/>
      <c r="N148" s="231"/>
      <c r="O148" s="86"/>
      <c r="P148" s="86"/>
      <c r="Q148" s="86"/>
      <c r="R148" s="86"/>
      <c r="S148" s="86"/>
      <c r="T148" s="87"/>
      <c r="U148" s="39"/>
      <c r="V148" s="39"/>
      <c r="W148" s="39"/>
      <c r="X148" s="39"/>
      <c r="Y148" s="39"/>
      <c r="Z148" s="39"/>
      <c r="AA148" s="39"/>
      <c r="AB148" s="39"/>
      <c r="AC148" s="39"/>
      <c r="AD148" s="39"/>
      <c r="AE148" s="39"/>
      <c r="AT148" s="18" t="s">
        <v>158</v>
      </c>
      <c r="AU148" s="18" t="s">
        <v>82</v>
      </c>
    </row>
    <row r="149" s="2" customFormat="1">
      <c r="A149" s="39"/>
      <c r="B149" s="40"/>
      <c r="C149" s="41"/>
      <c r="D149" s="247" t="s">
        <v>198</v>
      </c>
      <c r="E149" s="41"/>
      <c r="F149" s="248" t="s">
        <v>829</v>
      </c>
      <c r="G149" s="41"/>
      <c r="H149" s="41"/>
      <c r="I149" s="229"/>
      <c r="J149" s="41"/>
      <c r="K149" s="41"/>
      <c r="L149" s="45"/>
      <c r="M149" s="230"/>
      <c r="N149" s="231"/>
      <c r="O149" s="86"/>
      <c r="P149" s="86"/>
      <c r="Q149" s="86"/>
      <c r="R149" s="86"/>
      <c r="S149" s="86"/>
      <c r="T149" s="87"/>
      <c r="U149" s="39"/>
      <c r="V149" s="39"/>
      <c r="W149" s="39"/>
      <c r="X149" s="39"/>
      <c r="Y149" s="39"/>
      <c r="Z149" s="39"/>
      <c r="AA149" s="39"/>
      <c r="AB149" s="39"/>
      <c r="AC149" s="39"/>
      <c r="AD149" s="39"/>
      <c r="AE149" s="39"/>
      <c r="AT149" s="18" t="s">
        <v>198</v>
      </c>
      <c r="AU149" s="18" t="s">
        <v>82</v>
      </c>
    </row>
    <row r="150" s="13" customFormat="1">
      <c r="A150" s="13"/>
      <c r="B150" s="233"/>
      <c r="C150" s="234"/>
      <c r="D150" s="227" t="s">
        <v>161</v>
      </c>
      <c r="E150" s="235" t="s">
        <v>19</v>
      </c>
      <c r="F150" s="236" t="s">
        <v>830</v>
      </c>
      <c r="G150" s="234"/>
      <c r="H150" s="237">
        <v>13.300000000000001</v>
      </c>
      <c r="I150" s="238"/>
      <c r="J150" s="234"/>
      <c r="K150" s="234"/>
      <c r="L150" s="239"/>
      <c r="M150" s="240"/>
      <c r="N150" s="241"/>
      <c r="O150" s="241"/>
      <c r="P150" s="241"/>
      <c r="Q150" s="241"/>
      <c r="R150" s="241"/>
      <c r="S150" s="241"/>
      <c r="T150" s="242"/>
      <c r="U150" s="13"/>
      <c r="V150" s="13"/>
      <c r="W150" s="13"/>
      <c r="X150" s="13"/>
      <c r="Y150" s="13"/>
      <c r="Z150" s="13"/>
      <c r="AA150" s="13"/>
      <c r="AB150" s="13"/>
      <c r="AC150" s="13"/>
      <c r="AD150" s="13"/>
      <c r="AE150" s="13"/>
      <c r="AT150" s="243" t="s">
        <v>161</v>
      </c>
      <c r="AU150" s="243" t="s">
        <v>82</v>
      </c>
      <c r="AV150" s="13" t="s">
        <v>82</v>
      </c>
      <c r="AW150" s="13" t="s">
        <v>35</v>
      </c>
      <c r="AX150" s="13" t="s">
        <v>73</v>
      </c>
      <c r="AY150" s="243" t="s">
        <v>150</v>
      </c>
    </row>
    <row r="151" s="13" customFormat="1">
      <c r="A151" s="13"/>
      <c r="B151" s="233"/>
      <c r="C151" s="234"/>
      <c r="D151" s="227" t="s">
        <v>161</v>
      </c>
      <c r="E151" s="235" t="s">
        <v>19</v>
      </c>
      <c r="F151" s="236" t="s">
        <v>831</v>
      </c>
      <c r="G151" s="234"/>
      <c r="H151" s="237">
        <v>6.8799999999999999</v>
      </c>
      <c r="I151" s="238"/>
      <c r="J151" s="234"/>
      <c r="K151" s="234"/>
      <c r="L151" s="239"/>
      <c r="M151" s="240"/>
      <c r="N151" s="241"/>
      <c r="O151" s="241"/>
      <c r="P151" s="241"/>
      <c r="Q151" s="241"/>
      <c r="R151" s="241"/>
      <c r="S151" s="241"/>
      <c r="T151" s="242"/>
      <c r="U151" s="13"/>
      <c r="V151" s="13"/>
      <c r="W151" s="13"/>
      <c r="X151" s="13"/>
      <c r="Y151" s="13"/>
      <c r="Z151" s="13"/>
      <c r="AA151" s="13"/>
      <c r="AB151" s="13"/>
      <c r="AC151" s="13"/>
      <c r="AD151" s="13"/>
      <c r="AE151" s="13"/>
      <c r="AT151" s="243" t="s">
        <v>161</v>
      </c>
      <c r="AU151" s="243" t="s">
        <v>82</v>
      </c>
      <c r="AV151" s="13" t="s">
        <v>82</v>
      </c>
      <c r="AW151" s="13" t="s">
        <v>35</v>
      </c>
      <c r="AX151" s="13" t="s">
        <v>73</v>
      </c>
      <c r="AY151" s="243" t="s">
        <v>150</v>
      </c>
    </row>
    <row r="152" s="13" customFormat="1">
      <c r="A152" s="13"/>
      <c r="B152" s="233"/>
      <c r="C152" s="234"/>
      <c r="D152" s="227" t="s">
        <v>161</v>
      </c>
      <c r="E152" s="235" t="s">
        <v>19</v>
      </c>
      <c r="F152" s="236" t="s">
        <v>817</v>
      </c>
      <c r="G152" s="234"/>
      <c r="H152" s="237">
        <v>15.359999999999999</v>
      </c>
      <c r="I152" s="238"/>
      <c r="J152" s="234"/>
      <c r="K152" s="234"/>
      <c r="L152" s="239"/>
      <c r="M152" s="240"/>
      <c r="N152" s="241"/>
      <c r="O152" s="241"/>
      <c r="P152" s="241"/>
      <c r="Q152" s="241"/>
      <c r="R152" s="241"/>
      <c r="S152" s="241"/>
      <c r="T152" s="242"/>
      <c r="U152" s="13"/>
      <c r="V152" s="13"/>
      <c r="W152" s="13"/>
      <c r="X152" s="13"/>
      <c r="Y152" s="13"/>
      <c r="Z152" s="13"/>
      <c r="AA152" s="13"/>
      <c r="AB152" s="13"/>
      <c r="AC152" s="13"/>
      <c r="AD152" s="13"/>
      <c r="AE152" s="13"/>
      <c r="AT152" s="243" t="s">
        <v>161</v>
      </c>
      <c r="AU152" s="243" t="s">
        <v>82</v>
      </c>
      <c r="AV152" s="13" t="s">
        <v>82</v>
      </c>
      <c r="AW152" s="13" t="s">
        <v>35</v>
      </c>
      <c r="AX152" s="13" t="s">
        <v>73</v>
      </c>
      <c r="AY152" s="243" t="s">
        <v>150</v>
      </c>
    </row>
    <row r="153" s="12" customFormat="1" ht="22.8" customHeight="1">
      <c r="A153" s="12"/>
      <c r="B153" s="198"/>
      <c r="C153" s="199"/>
      <c r="D153" s="200" t="s">
        <v>72</v>
      </c>
      <c r="E153" s="212" t="s">
        <v>168</v>
      </c>
      <c r="F153" s="212" t="s">
        <v>248</v>
      </c>
      <c r="G153" s="199"/>
      <c r="H153" s="199"/>
      <c r="I153" s="202"/>
      <c r="J153" s="213">
        <f>BK153</f>
        <v>0</v>
      </c>
      <c r="K153" s="199"/>
      <c r="L153" s="204"/>
      <c r="M153" s="205"/>
      <c r="N153" s="206"/>
      <c r="O153" s="206"/>
      <c r="P153" s="207">
        <f>SUM(P154:P174)</f>
        <v>0</v>
      </c>
      <c r="Q153" s="206"/>
      <c r="R153" s="207">
        <f>SUM(R154:R174)</f>
        <v>20.291535619999998</v>
      </c>
      <c r="S153" s="206"/>
      <c r="T153" s="208">
        <f>SUM(T154:T174)</f>
        <v>0</v>
      </c>
      <c r="U153" s="12"/>
      <c r="V153" s="12"/>
      <c r="W153" s="12"/>
      <c r="X153" s="12"/>
      <c r="Y153" s="12"/>
      <c r="Z153" s="12"/>
      <c r="AA153" s="12"/>
      <c r="AB153" s="12"/>
      <c r="AC153" s="12"/>
      <c r="AD153" s="12"/>
      <c r="AE153" s="12"/>
      <c r="AR153" s="209" t="s">
        <v>80</v>
      </c>
      <c r="AT153" s="210" t="s">
        <v>72</v>
      </c>
      <c r="AU153" s="210" t="s">
        <v>80</v>
      </c>
      <c r="AY153" s="209" t="s">
        <v>150</v>
      </c>
      <c r="BK153" s="211">
        <f>SUM(BK154:BK174)</f>
        <v>0</v>
      </c>
    </row>
    <row r="154" s="2" customFormat="1" ht="24.15" customHeight="1">
      <c r="A154" s="39"/>
      <c r="B154" s="40"/>
      <c r="C154" s="214" t="s">
        <v>8</v>
      </c>
      <c r="D154" s="214" t="s">
        <v>152</v>
      </c>
      <c r="E154" s="215" t="s">
        <v>250</v>
      </c>
      <c r="F154" s="216" t="s">
        <v>251</v>
      </c>
      <c r="G154" s="217" t="s">
        <v>155</v>
      </c>
      <c r="H154" s="218">
        <v>5.8490000000000002</v>
      </c>
      <c r="I154" s="219"/>
      <c r="J154" s="220">
        <f>ROUND(I154*H154,2)</f>
        <v>0</v>
      </c>
      <c r="K154" s="216" t="s">
        <v>625</v>
      </c>
      <c r="L154" s="45"/>
      <c r="M154" s="221" t="s">
        <v>19</v>
      </c>
      <c r="N154" s="222" t="s">
        <v>46</v>
      </c>
      <c r="O154" s="86"/>
      <c r="P154" s="223">
        <f>O154*H154</f>
        <v>0</v>
      </c>
      <c r="Q154" s="223">
        <v>0.36037999999999998</v>
      </c>
      <c r="R154" s="223">
        <f>Q154*H154</f>
        <v>2.1078626200000001</v>
      </c>
      <c r="S154" s="223">
        <v>0</v>
      </c>
      <c r="T154" s="224">
        <f>S154*H154</f>
        <v>0</v>
      </c>
      <c r="U154" s="39"/>
      <c r="V154" s="39"/>
      <c r="W154" s="39"/>
      <c r="X154" s="39"/>
      <c r="Y154" s="39"/>
      <c r="Z154" s="39"/>
      <c r="AA154" s="39"/>
      <c r="AB154" s="39"/>
      <c r="AC154" s="39"/>
      <c r="AD154" s="39"/>
      <c r="AE154" s="39"/>
      <c r="AR154" s="225" t="s">
        <v>156</v>
      </c>
      <c r="AT154" s="225" t="s">
        <v>152</v>
      </c>
      <c r="AU154" s="225" t="s">
        <v>82</v>
      </c>
      <c r="AY154" s="18" t="s">
        <v>150</v>
      </c>
      <c r="BE154" s="226">
        <f>IF(N154="základní",J154,0)</f>
        <v>0</v>
      </c>
      <c r="BF154" s="226">
        <f>IF(N154="snížená",J154,0)</f>
        <v>0</v>
      </c>
      <c r="BG154" s="226">
        <f>IF(N154="zákl. přenesená",J154,0)</f>
        <v>0</v>
      </c>
      <c r="BH154" s="226">
        <f>IF(N154="sníž. přenesená",J154,0)</f>
        <v>0</v>
      </c>
      <c r="BI154" s="226">
        <f>IF(N154="nulová",J154,0)</f>
        <v>0</v>
      </c>
      <c r="BJ154" s="18" t="s">
        <v>156</v>
      </c>
      <c r="BK154" s="226">
        <f>ROUND(I154*H154,2)</f>
        <v>0</v>
      </c>
      <c r="BL154" s="18" t="s">
        <v>156</v>
      </c>
      <c r="BM154" s="225" t="s">
        <v>832</v>
      </c>
    </row>
    <row r="155" s="2" customFormat="1">
      <c r="A155" s="39"/>
      <c r="B155" s="40"/>
      <c r="C155" s="41"/>
      <c r="D155" s="227" t="s">
        <v>158</v>
      </c>
      <c r="E155" s="41"/>
      <c r="F155" s="228" t="s">
        <v>253</v>
      </c>
      <c r="G155" s="41"/>
      <c r="H155" s="41"/>
      <c r="I155" s="229"/>
      <c r="J155" s="41"/>
      <c r="K155" s="41"/>
      <c r="L155" s="45"/>
      <c r="M155" s="230"/>
      <c r="N155" s="231"/>
      <c r="O155" s="86"/>
      <c r="P155" s="86"/>
      <c r="Q155" s="86"/>
      <c r="R155" s="86"/>
      <c r="S155" s="86"/>
      <c r="T155" s="87"/>
      <c r="U155" s="39"/>
      <c r="V155" s="39"/>
      <c r="W155" s="39"/>
      <c r="X155" s="39"/>
      <c r="Y155" s="39"/>
      <c r="Z155" s="39"/>
      <c r="AA155" s="39"/>
      <c r="AB155" s="39"/>
      <c r="AC155" s="39"/>
      <c r="AD155" s="39"/>
      <c r="AE155" s="39"/>
      <c r="AT155" s="18" t="s">
        <v>158</v>
      </c>
      <c r="AU155" s="18" t="s">
        <v>82</v>
      </c>
    </row>
    <row r="156" s="2" customFormat="1">
      <c r="A156" s="39"/>
      <c r="B156" s="40"/>
      <c r="C156" s="41"/>
      <c r="D156" s="247" t="s">
        <v>198</v>
      </c>
      <c r="E156" s="41"/>
      <c r="F156" s="248" t="s">
        <v>833</v>
      </c>
      <c r="G156" s="41"/>
      <c r="H156" s="41"/>
      <c r="I156" s="229"/>
      <c r="J156" s="41"/>
      <c r="K156" s="41"/>
      <c r="L156" s="45"/>
      <c r="M156" s="230"/>
      <c r="N156" s="231"/>
      <c r="O156" s="86"/>
      <c r="P156" s="86"/>
      <c r="Q156" s="86"/>
      <c r="R156" s="86"/>
      <c r="S156" s="86"/>
      <c r="T156" s="87"/>
      <c r="U156" s="39"/>
      <c r="V156" s="39"/>
      <c r="W156" s="39"/>
      <c r="X156" s="39"/>
      <c r="Y156" s="39"/>
      <c r="Z156" s="39"/>
      <c r="AA156" s="39"/>
      <c r="AB156" s="39"/>
      <c r="AC156" s="39"/>
      <c r="AD156" s="39"/>
      <c r="AE156" s="39"/>
      <c r="AT156" s="18" t="s">
        <v>198</v>
      </c>
      <c r="AU156" s="18" t="s">
        <v>82</v>
      </c>
    </row>
    <row r="157" s="2" customFormat="1">
      <c r="A157" s="39"/>
      <c r="B157" s="40"/>
      <c r="C157" s="41"/>
      <c r="D157" s="227" t="s">
        <v>159</v>
      </c>
      <c r="E157" s="41"/>
      <c r="F157" s="232" t="s">
        <v>834</v>
      </c>
      <c r="G157" s="41"/>
      <c r="H157" s="41"/>
      <c r="I157" s="229"/>
      <c r="J157" s="41"/>
      <c r="K157" s="41"/>
      <c r="L157" s="45"/>
      <c r="M157" s="230"/>
      <c r="N157" s="231"/>
      <c r="O157" s="86"/>
      <c r="P157" s="86"/>
      <c r="Q157" s="86"/>
      <c r="R157" s="86"/>
      <c r="S157" s="86"/>
      <c r="T157" s="87"/>
      <c r="U157" s="39"/>
      <c r="V157" s="39"/>
      <c r="W157" s="39"/>
      <c r="X157" s="39"/>
      <c r="Y157" s="39"/>
      <c r="Z157" s="39"/>
      <c r="AA157" s="39"/>
      <c r="AB157" s="39"/>
      <c r="AC157" s="39"/>
      <c r="AD157" s="39"/>
      <c r="AE157" s="39"/>
      <c r="AT157" s="18" t="s">
        <v>159</v>
      </c>
      <c r="AU157" s="18" t="s">
        <v>82</v>
      </c>
    </row>
    <row r="158" s="13" customFormat="1">
      <c r="A158" s="13"/>
      <c r="B158" s="233"/>
      <c r="C158" s="234"/>
      <c r="D158" s="227" t="s">
        <v>161</v>
      </c>
      <c r="E158" s="235" t="s">
        <v>19</v>
      </c>
      <c r="F158" s="236" t="s">
        <v>835</v>
      </c>
      <c r="G158" s="234"/>
      <c r="H158" s="237">
        <v>2.153</v>
      </c>
      <c r="I158" s="238"/>
      <c r="J158" s="234"/>
      <c r="K158" s="234"/>
      <c r="L158" s="239"/>
      <c r="M158" s="240"/>
      <c r="N158" s="241"/>
      <c r="O158" s="241"/>
      <c r="P158" s="241"/>
      <c r="Q158" s="241"/>
      <c r="R158" s="241"/>
      <c r="S158" s="241"/>
      <c r="T158" s="242"/>
      <c r="U158" s="13"/>
      <c r="V158" s="13"/>
      <c r="W158" s="13"/>
      <c r="X158" s="13"/>
      <c r="Y158" s="13"/>
      <c r="Z158" s="13"/>
      <c r="AA158" s="13"/>
      <c r="AB158" s="13"/>
      <c r="AC158" s="13"/>
      <c r="AD158" s="13"/>
      <c r="AE158" s="13"/>
      <c r="AT158" s="243" t="s">
        <v>161</v>
      </c>
      <c r="AU158" s="243" t="s">
        <v>82</v>
      </c>
      <c r="AV158" s="13" t="s">
        <v>82</v>
      </c>
      <c r="AW158" s="13" t="s">
        <v>35</v>
      </c>
      <c r="AX158" s="13" t="s">
        <v>73</v>
      </c>
      <c r="AY158" s="243" t="s">
        <v>150</v>
      </c>
    </row>
    <row r="159" s="13" customFormat="1">
      <c r="A159" s="13"/>
      <c r="B159" s="233"/>
      <c r="C159" s="234"/>
      <c r="D159" s="227" t="s">
        <v>161</v>
      </c>
      <c r="E159" s="235" t="s">
        <v>19</v>
      </c>
      <c r="F159" s="236" t="s">
        <v>836</v>
      </c>
      <c r="G159" s="234"/>
      <c r="H159" s="237">
        <v>3.6960000000000002</v>
      </c>
      <c r="I159" s="238"/>
      <c r="J159" s="234"/>
      <c r="K159" s="234"/>
      <c r="L159" s="239"/>
      <c r="M159" s="240"/>
      <c r="N159" s="241"/>
      <c r="O159" s="241"/>
      <c r="P159" s="241"/>
      <c r="Q159" s="241"/>
      <c r="R159" s="241"/>
      <c r="S159" s="241"/>
      <c r="T159" s="242"/>
      <c r="U159" s="13"/>
      <c r="V159" s="13"/>
      <c r="W159" s="13"/>
      <c r="X159" s="13"/>
      <c r="Y159" s="13"/>
      <c r="Z159" s="13"/>
      <c r="AA159" s="13"/>
      <c r="AB159" s="13"/>
      <c r="AC159" s="13"/>
      <c r="AD159" s="13"/>
      <c r="AE159" s="13"/>
      <c r="AT159" s="243" t="s">
        <v>161</v>
      </c>
      <c r="AU159" s="243" t="s">
        <v>82</v>
      </c>
      <c r="AV159" s="13" t="s">
        <v>82</v>
      </c>
      <c r="AW159" s="13" t="s">
        <v>35</v>
      </c>
      <c r="AX159" s="13" t="s">
        <v>73</v>
      </c>
      <c r="AY159" s="243" t="s">
        <v>150</v>
      </c>
    </row>
    <row r="160" s="2" customFormat="1" ht="16.5" customHeight="1">
      <c r="A160" s="39"/>
      <c r="B160" s="40"/>
      <c r="C160" s="259" t="s">
        <v>280</v>
      </c>
      <c r="D160" s="259" t="s">
        <v>258</v>
      </c>
      <c r="E160" s="260" t="s">
        <v>837</v>
      </c>
      <c r="F160" s="261" t="s">
        <v>838</v>
      </c>
      <c r="G160" s="262" t="s">
        <v>261</v>
      </c>
      <c r="H160" s="263">
        <v>23.396999999999998</v>
      </c>
      <c r="I160" s="264"/>
      <c r="J160" s="265">
        <f>ROUND(I160*H160,2)</f>
        <v>0</v>
      </c>
      <c r="K160" s="261" t="s">
        <v>625</v>
      </c>
      <c r="L160" s="266"/>
      <c r="M160" s="267" t="s">
        <v>19</v>
      </c>
      <c r="N160" s="268" t="s">
        <v>46</v>
      </c>
      <c r="O160" s="86"/>
      <c r="P160" s="223">
        <f>O160*H160</f>
        <v>0</v>
      </c>
      <c r="Q160" s="223">
        <v>0.77000000000000002</v>
      </c>
      <c r="R160" s="223">
        <f>Q160*H160</f>
        <v>18.015689999999999</v>
      </c>
      <c r="S160" s="223">
        <v>0</v>
      </c>
      <c r="T160" s="224">
        <f>S160*H160</f>
        <v>0</v>
      </c>
      <c r="U160" s="39"/>
      <c r="V160" s="39"/>
      <c r="W160" s="39"/>
      <c r="X160" s="39"/>
      <c r="Y160" s="39"/>
      <c r="Z160" s="39"/>
      <c r="AA160" s="39"/>
      <c r="AB160" s="39"/>
      <c r="AC160" s="39"/>
      <c r="AD160" s="39"/>
      <c r="AE160" s="39"/>
      <c r="AR160" s="225" t="s">
        <v>238</v>
      </c>
      <c r="AT160" s="225" t="s">
        <v>258</v>
      </c>
      <c r="AU160" s="225" t="s">
        <v>82</v>
      </c>
      <c r="AY160" s="18" t="s">
        <v>150</v>
      </c>
      <c r="BE160" s="226">
        <f>IF(N160="základní",J160,0)</f>
        <v>0</v>
      </c>
      <c r="BF160" s="226">
        <f>IF(N160="snížená",J160,0)</f>
        <v>0</v>
      </c>
      <c r="BG160" s="226">
        <f>IF(N160="zákl. přenesená",J160,0)</f>
        <v>0</v>
      </c>
      <c r="BH160" s="226">
        <f>IF(N160="sníž. přenesená",J160,0)</f>
        <v>0</v>
      </c>
      <c r="BI160" s="226">
        <f>IF(N160="nulová",J160,0)</f>
        <v>0</v>
      </c>
      <c r="BJ160" s="18" t="s">
        <v>156</v>
      </c>
      <c r="BK160" s="226">
        <f>ROUND(I160*H160,2)</f>
        <v>0</v>
      </c>
      <c r="BL160" s="18" t="s">
        <v>156</v>
      </c>
      <c r="BM160" s="225" t="s">
        <v>839</v>
      </c>
    </row>
    <row r="161" s="2" customFormat="1">
      <c r="A161" s="39"/>
      <c r="B161" s="40"/>
      <c r="C161" s="41"/>
      <c r="D161" s="227" t="s">
        <v>158</v>
      </c>
      <c r="E161" s="41"/>
      <c r="F161" s="228" t="s">
        <v>838</v>
      </c>
      <c r="G161" s="41"/>
      <c r="H161" s="41"/>
      <c r="I161" s="229"/>
      <c r="J161" s="41"/>
      <c r="K161" s="41"/>
      <c r="L161" s="45"/>
      <c r="M161" s="230"/>
      <c r="N161" s="231"/>
      <c r="O161" s="86"/>
      <c r="P161" s="86"/>
      <c r="Q161" s="86"/>
      <c r="R161" s="86"/>
      <c r="S161" s="86"/>
      <c r="T161" s="87"/>
      <c r="U161" s="39"/>
      <c r="V161" s="39"/>
      <c r="W161" s="39"/>
      <c r="X161" s="39"/>
      <c r="Y161" s="39"/>
      <c r="Z161" s="39"/>
      <c r="AA161" s="39"/>
      <c r="AB161" s="39"/>
      <c r="AC161" s="39"/>
      <c r="AD161" s="39"/>
      <c r="AE161" s="39"/>
      <c r="AT161" s="18" t="s">
        <v>158</v>
      </c>
      <c r="AU161" s="18" t="s">
        <v>82</v>
      </c>
    </row>
    <row r="162" s="2" customFormat="1">
      <c r="A162" s="39"/>
      <c r="B162" s="40"/>
      <c r="C162" s="41"/>
      <c r="D162" s="227" t="s">
        <v>159</v>
      </c>
      <c r="E162" s="41"/>
      <c r="F162" s="232" t="s">
        <v>840</v>
      </c>
      <c r="G162" s="41"/>
      <c r="H162" s="41"/>
      <c r="I162" s="229"/>
      <c r="J162" s="41"/>
      <c r="K162" s="41"/>
      <c r="L162" s="45"/>
      <c r="M162" s="230"/>
      <c r="N162" s="231"/>
      <c r="O162" s="86"/>
      <c r="P162" s="86"/>
      <c r="Q162" s="86"/>
      <c r="R162" s="86"/>
      <c r="S162" s="86"/>
      <c r="T162" s="87"/>
      <c r="U162" s="39"/>
      <c r="V162" s="39"/>
      <c r="W162" s="39"/>
      <c r="X162" s="39"/>
      <c r="Y162" s="39"/>
      <c r="Z162" s="39"/>
      <c r="AA162" s="39"/>
      <c r="AB162" s="39"/>
      <c r="AC162" s="39"/>
      <c r="AD162" s="39"/>
      <c r="AE162" s="39"/>
      <c r="AT162" s="18" t="s">
        <v>159</v>
      </c>
      <c r="AU162" s="18" t="s">
        <v>82</v>
      </c>
    </row>
    <row r="163" s="13" customFormat="1">
      <c r="A163" s="13"/>
      <c r="B163" s="233"/>
      <c r="C163" s="234"/>
      <c r="D163" s="227" t="s">
        <v>161</v>
      </c>
      <c r="E163" s="235" t="s">
        <v>19</v>
      </c>
      <c r="F163" s="236" t="s">
        <v>841</v>
      </c>
      <c r="G163" s="234"/>
      <c r="H163" s="237">
        <v>7.8300000000000001</v>
      </c>
      <c r="I163" s="238"/>
      <c r="J163" s="234"/>
      <c r="K163" s="234"/>
      <c r="L163" s="239"/>
      <c r="M163" s="240"/>
      <c r="N163" s="241"/>
      <c r="O163" s="241"/>
      <c r="P163" s="241"/>
      <c r="Q163" s="241"/>
      <c r="R163" s="241"/>
      <c r="S163" s="241"/>
      <c r="T163" s="242"/>
      <c r="U163" s="13"/>
      <c r="V163" s="13"/>
      <c r="W163" s="13"/>
      <c r="X163" s="13"/>
      <c r="Y163" s="13"/>
      <c r="Z163" s="13"/>
      <c r="AA163" s="13"/>
      <c r="AB163" s="13"/>
      <c r="AC163" s="13"/>
      <c r="AD163" s="13"/>
      <c r="AE163" s="13"/>
      <c r="AT163" s="243" t="s">
        <v>161</v>
      </c>
      <c r="AU163" s="243" t="s">
        <v>82</v>
      </c>
      <c r="AV163" s="13" t="s">
        <v>82</v>
      </c>
      <c r="AW163" s="13" t="s">
        <v>35</v>
      </c>
      <c r="AX163" s="13" t="s">
        <v>73</v>
      </c>
      <c r="AY163" s="243" t="s">
        <v>150</v>
      </c>
    </row>
    <row r="164" s="13" customFormat="1">
      <c r="A164" s="13"/>
      <c r="B164" s="233"/>
      <c r="C164" s="234"/>
      <c r="D164" s="227" t="s">
        <v>161</v>
      </c>
      <c r="E164" s="235" t="s">
        <v>19</v>
      </c>
      <c r="F164" s="236" t="s">
        <v>842</v>
      </c>
      <c r="G164" s="234"/>
      <c r="H164" s="237">
        <v>13.44</v>
      </c>
      <c r="I164" s="238"/>
      <c r="J164" s="234"/>
      <c r="K164" s="234"/>
      <c r="L164" s="239"/>
      <c r="M164" s="240"/>
      <c r="N164" s="241"/>
      <c r="O164" s="241"/>
      <c r="P164" s="241"/>
      <c r="Q164" s="241"/>
      <c r="R164" s="241"/>
      <c r="S164" s="241"/>
      <c r="T164" s="242"/>
      <c r="U164" s="13"/>
      <c r="V164" s="13"/>
      <c r="W164" s="13"/>
      <c r="X164" s="13"/>
      <c r="Y164" s="13"/>
      <c r="Z164" s="13"/>
      <c r="AA164" s="13"/>
      <c r="AB164" s="13"/>
      <c r="AC164" s="13"/>
      <c r="AD164" s="13"/>
      <c r="AE164" s="13"/>
      <c r="AT164" s="243" t="s">
        <v>161</v>
      </c>
      <c r="AU164" s="243" t="s">
        <v>82</v>
      </c>
      <c r="AV164" s="13" t="s">
        <v>82</v>
      </c>
      <c r="AW164" s="13" t="s">
        <v>35</v>
      </c>
      <c r="AX164" s="13" t="s">
        <v>73</v>
      </c>
      <c r="AY164" s="243" t="s">
        <v>150</v>
      </c>
    </row>
    <row r="165" s="13" customFormat="1">
      <c r="A165" s="13"/>
      <c r="B165" s="233"/>
      <c r="C165" s="234"/>
      <c r="D165" s="227" t="s">
        <v>161</v>
      </c>
      <c r="E165" s="234"/>
      <c r="F165" s="236" t="s">
        <v>843</v>
      </c>
      <c r="G165" s="234"/>
      <c r="H165" s="237">
        <v>23.396999999999998</v>
      </c>
      <c r="I165" s="238"/>
      <c r="J165" s="234"/>
      <c r="K165" s="234"/>
      <c r="L165" s="239"/>
      <c r="M165" s="240"/>
      <c r="N165" s="241"/>
      <c r="O165" s="241"/>
      <c r="P165" s="241"/>
      <c r="Q165" s="241"/>
      <c r="R165" s="241"/>
      <c r="S165" s="241"/>
      <c r="T165" s="242"/>
      <c r="U165" s="13"/>
      <c r="V165" s="13"/>
      <c r="W165" s="13"/>
      <c r="X165" s="13"/>
      <c r="Y165" s="13"/>
      <c r="Z165" s="13"/>
      <c r="AA165" s="13"/>
      <c r="AB165" s="13"/>
      <c r="AC165" s="13"/>
      <c r="AD165" s="13"/>
      <c r="AE165" s="13"/>
      <c r="AT165" s="243" t="s">
        <v>161</v>
      </c>
      <c r="AU165" s="243" t="s">
        <v>82</v>
      </c>
      <c r="AV165" s="13" t="s">
        <v>82</v>
      </c>
      <c r="AW165" s="13" t="s">
        <v>4</v>
      </c>
      <c r="AX165" s="13" t="s">
        <v>80</v>
      </c>
      <c r="AY165" s="243" t="s">
        <v>150</v>
      </c>
    </row>
    <row r="166" s="2" customFormat="1" ht="21.75" customHeight="1">
      <c r="A166" s="39"/>
      <c r="B166" s="40"/>
      <c r="C166" s="214" t="s">
        <v>287</v>
      </c>
      <c r="D166" s="214" t="s">
        <v>152</v>
      </c>
      <c r="E166" s="215" t="s">
        <v>274</v>
      </c>
      <c r="F166" s="216" t="s">
        <v>275</v>
      </c>
      <c r="G166" s="217" t="s">
        <v>261</v>
      </c>
      <c r="H166" s="218">
        <v>19.420000000000002</v>
      </c>
      <c r="I166" s="219"/>
      <c r="J166" s="220">
        <f>ROUND(I166*H166,2)</f>
        <v>0</v>
      </c>
      <c r="K166" s="216" t="s">
        <v>625</v>
      </c>
      <c r="L166" s="45"/>
      <c r="M166" s="221" t="s">
        <v>19</v>
      </c>
      <c r="N166" s="222" t="s">
        <v>46</v>
      </c>
      <c r="O166" s="86"/>
      <c r="P166" s="223">
        <f>O166*H166</f>
        <v>0</v>
      </c>
      <c r="Q166" s="223">
        <v>0.0086499999999999997</v>
      </c>
      <c r="R166" s="223">
        <f>Q166*H166</f>
        <v>0.16798300000000002</v>
      </c>
      <c r="S166" s="223">
        <v>0</v>
      </c>
      <c r="T166" s="224">
        <f>S166*H166</f>
        <v>0</v>
      </c>
      <c r="U166" s="39"/>
      <c r="V166" s="39"/>
      <c r="W166" s="39"/>
      <c r="X166" s="39"/>
      <c r="Y166" s="39"/>
      <c r="Z166" s="39"/>
      <c r="AA166" s="39"/>
      <c r="AB166" s="39"/>
      <c r="AC166" s="39"/>
      <c r="AD166" s="39"/>
      <c r="AE166" s="39"/>
      <c r="AR166" s="225" t="s">
        <v>156</v>
      </c>
      <c r="AT166" s="225" t="s">
        <v>152</v>
      </c>
      <c r="AU166" s="225" t="s">
        <v>82</v>
      </c>
      <c r="AY166" s="18" t="s">
        <v>150</v>
      </c>
      <c r="BE166" s="226">
        <f>IF(N166="základní",J166,0)</f>
        <v>0</v>
      </c>
      <c r="BF166" s="226">
        <f>IF(N166="snížená",J166,0)</f>
        <v>0</v>
      </c>
      <c r="BG166" s="226">
        <f>IF(N166="zákl. přenesená",J166,0)</f>
        <v>0</v>
      </c>
      <c r="BH166" s="226">
        <f>IF(N166="sníž. přenesená",J166,0)</f>
        <v>0</v>
      </c>
      <c r="BI166" s="226">
        <f>IF(N166="nulová",J166,0)</f>
        <v>0</v>
      </c>
      <c r="BJ166" s="18" t="s">
        <v>156</v>
      </c>
      <c r="BK166" s="226">
        <f>ROUND(I166*H166,2)</f>
        <v>0</v>
      </c>
      <c r="BL166" s="18" t="s">
        <v>156</v>
      </c>
      <c r="BM166" s="225" t="s">
        <v>844</v>
      </c>
    </row>
    <row r="167" s="2" customFormat="1">
      <c r="A167" s="39"/>
      <c r="B167" s="40"/>
      <c r="C167" s="41"/>
      <c r="D167" s="227" t="s">
        <v>158</v>
      </c>
      <c r="E167" s="41"/>
      <c r="F167" s="228" t="s">
        <v>277</v>
      </c>
      <c r="G167" s="41"/>
      <c r="H167" s="41"/>
      <c r="I167" s="229"/>
      <c r="J167" s="41"/>
      <c r="K167" s="41"/>
      <c r="L167" s="45"/>
      <c r="M167" s="230"/>
      <c r="N167" s="231"/>
      <c r="O167" s="86"/>
      <c r="P167" s="86"/>
      <c r="Q167" s="86"/>
      <c r="R167" s="86"/>
      <c r="S167" s="86"/>
      <c r="T167" s="87"/>
      <c r="U167" s="39"/>
      <c r="V167" s="39"/>
      <c r="W167" s="39"/>
      <c r="X167" s="39"/>
      <c r="Y167" s="39"/>
      <c r="Z167" s="39"/>
      <c r="AA167" s="39"/>
      <c r="AB167" s="39"/>
      <c r="AC167" s="39"/>
      <c r="AD167" s="39"/>
      <c r="AE167" s="39"/>
      <c r="AT167" s="18" t="s">
        <v>158</v>
      </c>
      <c r="AU167" s="18" t="s">
        <v>82</v>
      </c>
    </row>
    <row r="168" s="2" customFormat="1">
      <c r="A168" s="39"/>
      <c r="B168" s="40"/>
      <c r="C168" s="41"/>
      <c r="D168" s="247" t="s">
        <v>198</v>
      </c>
      <c r="E168" s="41"/>
      <c r="F168" s="248" t="s">
        <v>845</v>
      </c>
      <c r="G168" s="41"/>
      <c r="H168" s="41"/>
      <c r="I168" s="229"/>
      <c r="J168" s="41"/>
      <c r="K168" s="41"/>
      <c r="L168" s="45"/>
      <c r="M168" s="230"/>
      <c r="N168" s="231"/>
      <c r="O168" s="86"/>
      <c r="P168" s="86"/>
      <c r="Q168" s="86"/>
      <c r="R168" s="86"/>
      <c r="S168" s="86"/>
      <c r="T168" s="87"/>
      <c r="U168" s="39"/>
      <c r="V168" s="39"/>
      <c r="W168" s="39"/>
      <c r="X168" s="39"/>
      <c r="Y168" s="39"/>
      <c r="Z168" s="39"/>
      <c r="AA168" s="39"/>
      <c r="AB168" s="39"/>
      <c r="AC168" s="39"/>
      <c r="AD168" s="39"/>
      <c r="AE168" s="39"/>
      <c r="AT168" s="18" t="s">
        <v>198</v>
      </c>
      <c r="AU168" s="18" t="s">
        <v>82</v>
      </c>
    </row>
    <row r="169" s="14" customFormat="1">
      <c r="A169" s="14"/>
      <c r="B169" s="249"/>
      <c r="C169" s="250"/>
      <c r="D169" s="227" t="s">
        <v>161</v>
      </c>
      <c r="E169" s="251" t="s">
        <v>19</v>
      </c>
      <c r="F169" s="252" t="s">
        <v>846</v>
      </c>
      <c r="G169" s="250"/>
      <c r="H169" s="251" t="s">
        <v>19</v>
      </c>
      <c r="I169" s="253"/>
      <c r="J169" s="250"/>
      <c r="K169" s="250"/>
      <c r="L169" s="254"/>
      <c r="M169" s="255"/>
      <c r="N169" s="256"/>
      <c r="O169" s="256"/>
      <c r="P169" s="256"/>
      <c r="Q169" s="256"/>
      <c r="R169" s="256"/>
      <c r="S169" s="256"/>
      <c r="T169" s="257"/>
      <c r="U169" s="14"/>
      <c r="V169" s="14"/>
      <c r="W169" s="14"/>
      <c r="X169" s="14"/>
      <c r="Y169" s="14"/>
      <c r="Z169" s="14"/>
      <c r="AA169" s="14"/>
      <c r="AB169" s="14"/>
      <c r="AC169" s="14"/>
      <c r="AD169" s="14"/>
      <c r="AE169" s="14"/>
      <c r="AT169" s="258" t="s">
        <v>161</v>
      </c>
      <c r="AU169" s="258" t="s">
        <v>82</v>
      </c>
      <c r="AV169" s="14" t="s">
        <v>80</v>
      </c>
      <c r="AW169" s="14" t="s">
        <v>35</v>
      </c>
      <c r="AX169" s="14" t="s">
        <v>73</v>
      </c>
      <c r="AY169" s="258" t="s">
        <v>150</v>
      </c>
    </row>
    <row r="170" s="13" customFormat="1">
      <c r="A170" s="13"/>
      <c r="B170" s="233"/>
      <c r="C170" s="234"/>
      <c r="D170" s="227" t="s">
        <v>161</v>
      </c>
      <c r="E170" s="235" t="s">
        <v>19</v>
      </c>
      <c r="F170" s="236" t="s">
        <v>847</v>
      </c>
      <c r="G170" s="234"/>
      <c r="H170" s="237">
        <v>9.0999999999999996</v>
      </c>
      <c r="I170" s="238"/>
      <c r="J170" s="234"/>
      <c r="K170" s="234"/>
      <c r="L170" s="239"/>
      <c r="M170" s="240"/>
      <c r="N170" s="241"/>
      <c r="O170" s="241"/>
      <c r="P170" s="241"/>
      <c r="Q170" s="241"/>
      <c r="R170" s="241"/>
      <c r="S170" s="241"/>
      <c r="T170" s="242"/>
      <c r="U170" s="13"/>
      <c r="V170" s="13"/>
      <c r="W170" s="13"/>
      <c r="X170" s="13"/>
      <c r="Y170" s="13"/>
      <c r="Z170" s="13"/>
      <c r="AA170" s="13"/>
      <c r="AB170" s="13"/>
      <c r="AC170" s="13"/>
      <c r="AD170" s="13"/>
      <c r="AE170" s="13"/>
      <c r="AT170" s="243" t="s">
        <v>161</v>
      </c>
      <c r="AU170" s="243" t="s">
        <v>82</v>
      </c>
      <c r="AV170" s="13" t="s">
        <v>82</v>
      </c>
      <c r="AW170" s="13" t="s">
        <v>35</v>
      </c>
      <c r="AX170" s="13" t="s">
        <v>73</v>
      </c>
      <c r="AY170" s="243" t="s">
        <v>150</v>
      </c>
    </row>
    <row r="171" s="13" customFormat="1">
      <c r="A171" s="13"/>
      <c r="B171" s="233"/>
      <c r="C171" s="234"/>
      <c r="D171" s="227" t="s">
        <v>161</v>
      </c>
      <c r="E171" s="235" t="s">
        <v>19</v>
      </c>
      <c r="F171" s="236" t="s">
        <v>848</v>
      </c>
      <c r="G171" s="234"/>
      <c r="H171" s="237">
        <v>10.32</v>
      </c>
      <c r="I171" s="238"/>
      <c r="J171" s="234"/>
      <c r="K171" s="234"/>
      <c r="L171" s="239"/>
      <c r="M171" s="240"/>
      <c r="N171" s="241"/>
      <c r="O171" s="241"/>
      <c r="P171" s="241"/>
      <c r="Q171" s="241"/>
      <c r="R171" s="241"/>
      <c r="S171" s="241"/>
      <c r="T171" s="242"/>
      <c r="U171" s="13"/>
      <c r="V171" s="13"/>
      <c r="W171" s="13"/>
      <c r="X171" s="13"/>
      <c r="Y171" s="13"/>
      <c r="Z171" s="13"/>
      <c r="AA171" s="13"/>
      <c r="AB171" s="13"/>
      <c r="AC171" s="13"/>
      <c r="AD171" s="13"/>
      <c r="AE171" s="13"/>
      <c r="AT171" s="243" t="s">
        <v>161</v>
      </c>
      <c r="AU171" s="243" t="s">
        <v>82</v>
      </c>
      <c r="AV171" s="13" t="s">
        <v>82</v>
      </c>
      <c r="AW171" s="13" t="s">
        <v>35</v>
      </c>
      <c r="AX171" s="13" t="s">
        <v>73</v>
      </c>
      <c r="AY171" s="243" t="s">
        <v>150</v>
      </c>
    </row>
    <row r="172" s="2" customFormat="1" ht="21.75" customHeight="1">
      <c r="A172" s="39"/>
      <c r="B172" s="40"/>
      <c r="C172" s="214" t="s">
        <v>297</v>
      </c>
      <c r="D172" s="214" t="s">
        <v>152</v>
      </c>
      <c r="E172" s="215" t="s">
        <v>281</v>
      </c>
      <c r="F172" s="216" t="s">
        <v>282</v>
      </c>
      <c r="G172" s="217" t="s">
        <v>261</v>
      </c>
      <c r="H172" s="218">
        <v>19.420000000000002</v>
      </c>
      <c r="I172" s="219"/>
      <c r="J172" s="220">
        <f>ROUND(I172*H172,2)</f>
        <v>0</v>
      </c>
      <c r="K172" s="216" t="s">
        <v>625</v>
      </c>
      <c r="L172" s="45"/>
      <c r="M172" s="221" t="s">
        <v>19</v>
      </c>
      <c r="N172" s="222" t="s">
        <v>46</v>
      </c>
      <c r="O172" s="86"/>
      <c r="P172" s="223">
        <f>O172*H172</f>
        <v>0</v>
      </c>
      <c r="Q172" s="223">
        <v>0</v>
      </c>
      <c r="R172" s="223">
        <f>Q172*H172</f>
        <v>0</v>
      </c>
      <c r="S172" s="223">
        <v>0</v>
      </c>
      <c r="T172" s="224">
        <f>S172*H172</f>
        <v>0</v>
      </c>
      <c r="U172" s="39"/>
      <c r="V172" s="39"/>
      <c r="W172" s="39"/>
      <c r="X172" s="39"/>
      <c r="Y172" s="39"/>
      <c r="Z172" s="39"/>
      <c r="AA172" s="39"/>
      <c r="AB172" s="39"/>
      <c r="AC172" s="39"/>
      <c r="AD172" s="39"/>
      <c r="AE172" s="39"/>
      <c r="AR172" s="225" t="s">
        <v>156</v>
      </c>
      <c r="AT172" s="225" t="s">
        <v>152</v>
      </c>
      <c r="AU172" s="225" t="s">
        <v>82</v>
      </c>
      <c r="AY172" s="18" t="s">
        <v>150</v>
      </c>
      <c r="BE172" s="226">
        <f>IF(N172="základní",J172,0)</f>
        <v>0</v>
      </c>
      <c r="BF172" s="226">
        <f>IF(N172="snížená",J172,0)</f>
        <v>0</v>
      </c>
      <c r="BG172" s="226">
        <f>IF(N172="zákl. přenesená",J172,0)</f>
        <v>0</v>
      </c>
      <c r="BH172" s="226">
        <f>IF(N172="sníž. přenesená",J172,0)</f>
        <v>0</v>
      </c>
      <c r="BI172" s="226">
        <f>IF(N172="nulová",J172,0)</f>
        <v>0</v>
      </c>
      <c r="BJ172" s="18" t="s">
        <v>156</v>
      </c>
      <c r="BK172" s="226">
        <f>ROUND(I172*H172,2)</f>
        <v>0</v>
      </c>
      <c r="BL172" s="18" t="s">
        <v>156</v>
      </c>
      <c r="BM172" s="225" t="s">
        <v>849</v>
      </c>
    </row>
    <row r="173" s="2" customFormat="1">
      <c r="A173" s="39"/>
      <c r="B173" s="40"/>
      <c r="C173" s="41"/>
      <c r="D173" s="227" t="s">
        <v>158</v>
      </c>
      <c r="E173" s="41"/>
      <c r="F173" s="228" t="s">
        <v>284</v>
      </c>
      <c r="G173" s="41"/>
      <c r="H173" s="41"/>
      <c r="I173" s="229"/>
      <c r="J173" s="41"/>
      <c r="K173" s="41"/>
      <c r="L173" s="45"/>
      <c r="M173" s="230"/>
      <c r="N173" s="231"/>
      <c r="O173" s="86"/>
      <c r="P173" s="86"/>
      <c r="Q173" s="86"/>
      <c r="R173" s="86"/>
      <c r="S173" s="86"/>
      <c r="T173" s="87"/>
      <c r="U173" s="39"/>
      <c r="V173" s="39"/>
      <c r="W173" s="39"/>
      <c r="X173" s="39"/>
      <c r="Y173" s="39"/>
      <c r="Z173" s="39"/>
      <c r="AA173" s="39"/>
      <c r="AB173" s="39"/>
      <c r="AC173" s="39"/>
      <c r="AD173" s="39"/>
      <c r="AE173" s="39"/>
      <c r="AT173" s="18" t="s">
        <v>158</v>
      </c>
      <c r="AU173" s="18" t="s">
        <v>82</v>
      </c>
    </row>
    <row r="174" s="2" customFormat="1">
      <c r="A174" s="39"/>
      <c r="B174" s="40"/>
      <c r="C174" s="41"/>
      <c r="D174" s="247" t="s">
        <v>198</v>
      </c>
      <c r="E174" s="41"/>
      <c r="F174" s="248" t="s">
        <v>850</v>
      </c>
      <c r="G174" s="41"/>
      <c r="H174" s="41"/>
      <c r="I174" s="229"/>
      <c r="J174" s="41"/>
      <c r="K174" s="41"/>
      <c r="L174" s="45"/>
      <c r="M174" s="230"/>
      <c r="N174" s="231"/>
      <c r="O174" s="86"/>
      <c r="P174" s="86"/>
      <c r="Q174" s="86"/>
      <c r="R174" s="86"/>
      <c r="S174" s="86"/>
      <c r="T174" s="87"/>
      <c r="U174" s="39"/>
      <c r="V174" s="39"/>
      <c r="W174" s="39"/>
      <c r="X174" s="39"/>
      <c r="Y174" s="39"/>
      <c r="Z174" s="39"/>
      <c r="AA174" s="39"/>
      <c r="AB174" s="39"/>
      <c r="AC174" s="39"/>
      <c r="AD174" s="39"/>
      <c r="AE174" s="39"/>
      <c r="AT174" s="18" t="s">
        <v>198</v>
      </c>
      <c r="AU174" s="18" t="s">
        <v>82</v>
      </c>
    </row>
    <row r="175" s="12" customFormat="1" ht="22.8" customHeight="1">
      <c r="A175" s="12"/>
      <c r="B175" s="198"/>
      <c r="C175" s="199"/>
      <c r="D175" s="200" t="s">
        <v>72</v>
      </c>
      <c r="E175" s="212" t="s">
        <v>156</v>
      </c>
      <c r="F175" s="212" t="s">
        <v>286</v>
      </c>
      <c r="G175" s="199"/>
      <c r="H175" s="199"/>
      <c r="I175" s="202"/>
      <c r="J175" s="213">
        <f>BK175</f>
        <v>0</v>
      </c>
      <c r="K175" s="199"/>
      <c r="L175" s="204"/>
      <c r="M175" s="205"/>
      <c r="N175" s="206"/>
      <c r="O175" s="206"/>
      <c r="P175" s="207">
        <f>SUM(P176:P190)</f>
        <v>0</v>
      </c>
      <c r="Q175" s="206"/>
      <c r="R175" s="207">
        <f>SUM(R176:R190)</f>
        <v>91.380764400000004</v>
      </c>
      <c r="S175" s="206"/>
      <c r="T175" s="208">
        <f>SUM(T176:T190)</f>
        <v>0</v>
      </c>
      <c r="U175" s="12"/>
      <c r="V175" s="12"/>
      <c r="W175" s="12"/>
      <c r="X175" s="12"/>
      <c r="Y175" s="12"/>
      <c r="Z175" s="12"/>
      <c r="AA175" s="12"/>
      <c r="AB175" s="12"/>
      <c r="AC175" s="12"/>
      <c r="AD175" s="12"/>
      <c r="AE175" s="12"/>
      <c r="AR175" s="209" t="s">
        <v>80</v>
      </c>
      <c r="AT175" s="210" t="s">
        <v>72</v>
      </c>
      <c r="AU175" s="210" t="s">
        <v>80</v>
      </c>
      <c r="AY175" s="209" t="s">
        <v>150</v>
      </c>
      <c r="BK175" s="211">
        <f>SUM(BK176:BK190)</f>
        <v>0</v>
      </c>
    </row>
    <row r="176" s="2" customFormat="1" ht="33" customHeight="1">
      <c r="A176" s="39"/>
      <c r="B176" s="40"/>
      <c r="C176" s="214" t="s">
        <v>304</v>
      </c>
      <c r="D176" s="214" t="s">
        <v>152</v>
      </c>
      <c r="E176" s="215" t="s">
        <v>851</v>
      </c>
      <c r="F176" s="216" t="s">
        <v>852</v>
      </c>
      <c r="G176" s="217" t="s">
        <v>261</v>
      </c>
      <c r="H176" s="218">
        <v>88.518000000000001</v>
      </c>
      <c r="I176" s="219"/>
      <c r="J176" s="220">
        <f>ROUND(I176*H176,2)</f>
        <v>0</v>
      </c>
      <c r="K176" s="216" t="s">
        <v>625</v>
      </c>
      <c r="L176" s="45"/>
      <c r="M176" s="221" t="s">
        <v>19</v>
      </c>
      <c r="N176" s="222" t="s">
        <v>46</v>
      </c>
      <c r="O176" s="86"/>
      <c r="P176" s="223">
        <f>O176*H176</f>
        <v>0</v>
      </c>
      <c r="Q176" s="223">
        <v>0.48580000000000001</v>
      </c>
      <c r="R176" s="223">
        <f>Q176*H176</f>
        <v>43.002044400000003</v>
      </c>
      <c r="S176" s="223">
        <v>0</v>
      </c>
      <c r="T176" s="224">
        <f>S176*H176</f>
        <v>0</v>
      </c>
      <c r="U176" s="39"/>
      <c r="V176" s="39"/>
      <c r="W176" s="39"/>
      <c r="X176" s="39"/>
      <c r="Y176" s="39"/>
      <c r="Z176" s="39"/>
      <c r="AA176" s="39"/>
      <c r="AB176" s="39"/>
      <c r="AC176" s="39"/>
      <c r="AD176" s="39"/>
      <c r="AE176" s="39"/>
      <c r="AR176" s="225" t="s">
        <v>156</v>
      </c>
      <c r="AT176" s="225" t="s">
        <v>152</v>
      </c>
      <c r="AU176" s="225" t="s">
        <v>82</v>
      </c>
      <c r="AY176" s="18" t="s">
        <v>150</v>
      </c>
      <c r="BE176" s="226">
        <f>IF(N176="základní",J176,0)</f>
        <v>0</v>
      </c>
      <c r="BF176" s="226">
        <f>IF(N176="snížená",J176,0)</f>
        <v>0</v>
      </c>
      <c r="BG176" s="226">
        <f>IF(N176="zákl. přenesená",J176,0)</f>
        <v>0</v>
      </c>
      <c r="BH176" s="226">
        <f>IF(N176="sníž. přenesená",J176,0)</f>
        <v>0</v>
      </c>
      <c r="BI176" s="226">
        <f>IF(N176="nulová",J176,0)</f>
        <v>0</v>
      </c>
      <c r="BJ176" s="18" t="s">
        <v>156</v>
      </c>
      <c r="BK176" s="226">
        <f>ROUND(I176*H176,2)</f>
        <v>0</v>
      </c>
      <c r="BL176" s="18" t="s">
        <v>156</v>
      </c>
      <c r="BM176" s="225" t="s">
        <v>853</v>
      </c>
    </row>
    <row r="177" s="2" customFormat="1">
      <c r="A177" s="39"/>
      <c r="B177" s="40"/>
      <c r="C177" s="41"/>
      <c r="D177" s="227" t="s">
        <v>158</v>
      </c>
      <c r="E177" s="41"/>
      <c r="F177" s="228" t="s">
        <v>854</v>
      </c>
      <c r="G177" s="41"/>
      <c r="H177" s="41"/>
      <c r="I177" s="229"/>
      <c r="J177" s="41"/>
      <c r="K177" s="41"/>
      <c r="L177" s="45"/>
      <c r="M177" s="230"/>
      <c r="N177" s="231"/>
      <c r="O177" s="86"/>
      <c r="P177" s="86"/>
      <c r="Q177" s="86"/>
      <c r="R177" s="86"/>
      <c r="S177" s="86"/>
      <c r="T177" s="87"/>
      <c r="U177" s="39"/>
      <c r="V177" s="39"/>
      <c r="W177" s="39"/>
      <c r="X177" s="39"/>
      <c r="Y177" s="39"/>
      <c r="Z177" s="39"/>
      <c r="AA177" s="39"/>
      <c r="AB177" s="39"/>
      <c r="AC177" s="39"/>
      <c r="AD177" s="39"/>
      <c r="AE177" s="39"/>
      <c r="AT177" s="18" t="s">
        <v>158</v>
      </c>
      <c r="AU177" s="18" t="s">
        <v>82</v>
      </c>
    </row>
    <row r="178" s="2" customFormat="1">
      <c r="A178" s="39"/>
      <c r="B178" s="40"/>
      <c r="C178" s="41"/>
      <c r="D178" s="247" t="s">
        <v>198</v>
      </c>
      <c r="E178" s="41"/>
      <c r="F178" s="248" t="s">
        <v>855</v>
      </c>
      <c r="G178" s="41"/>
      <c r="H178" s="41"/>
      <c r="I178" s="229"/>
      <c r="J178" s="41"/>
      <c r="K178" s="41"/>
      <c r="L178" s="45"/>
      <c r="M178" s="230"/>
      <c r="N178" s="231"/>
      <c r="O178" s="86"/>
      <c r="P178" s="86"/>
      <c r="Q178" s="86"/>
      <c r="R178" s="86"/>
      <c r="S178" s="86"/>
      <c r="T178" s="87"/>
      <c r="U178" s="39"/>
      <c r="V178" s="39"/>
      <c r="W178" s="39"/>
      <c r="X178" s="39"/>
      <c r="Y178" s="39"/>
      <c r="Z178" s="39"/>
      <c r="AA178" s="39"/>
      <c r="AB178" s="39"/>
      <c r="AC178" s="39"/>
      <c r="AD178" s="39"/>
      <c r="AE178" s="39"/>
      <c r="AT178" s="18" t="s">
        <v>198</v>
      </c>
      <c r="AU178" s="18" t="s">
        <v>82</v>
      </c>
    </row>
    <row r="179" s="2" customFormat="1">
      <c r="A179" s="39"/>
      <c r="B179" s="40"/>
      <c r="C179" s="41"/>
      <c r="D179" s="227" t="s">
        <v>159</v>
      </c>
      <c r="E179" s="41"/>
      <c r="F179" s="232" t="s">
        <v>272</v>
      </c>
      <c r="G179" s="41"/>
      <c r="H179" s="41"/>
      <c r="I179" s="229"/>
      <c r="J179" s="41"/>
      <c r="K179" s="41"/>
      <c r="L179" s="45"/>
      <c r="M179" s="230"/>
      <c r="N179" s="231"/>
      <c r="O179" s="86"/>
      <c r="P179" s="86"/>
      <c r="Q179" s="86"/>
      <c r="R179" s="86"/>
      <c r="S179" s="86"/>
      <c r="T179" s="87"/>
      <c r="U179" s="39"/>
      <c r="V179" s="39"/>
      <c r="W179" s="39"/>
      <c r="X179" s="39"/>
      <c r="Y179" s="39"/>
      <c r="Z179" s="39"/>
      <c r="AA179" s="39"/>
      <c r="AB179" s="39"/>
      <c r="AC179" s="39"/>
      <c r="AD179" s="39"/>
      <c r="AE179" s="39"/>
      <c r="AT179" s="18" t="s">
        <v>159</v>
      </c>
      <c r="AU179" s="18" t="s">
        <v>82</v>
      </c>
    </row>
    <row r="180" s="13" customFormat="1">
      <c r="A180" s="13"/>
      <c r="B180" s="233"/>
      <c r="C180" s="234"/>
      <c r="D180" s="227" t="s">
        <v>161</v>
      </c>
      <c r="E180" s="235" t="s">
        <v>19</v>
      </c>
      <c r="F180" s="236" t="s">
        <v>856</v>
      </c>
      <c r="G180" s="234"/>
      <c r="H180" s="237">
        <v>7.8300000000000001</v>
      </c>
      <c r="I180" s="238"/>
      <c r="J180" s="234"/>
      <c r="K180" s="234"/>
      <c r="L180" s="239"/>
      <c r="M180" s="240"/>
      <c r="N180" s="241"/>
      <c r="O180" s="241"/>
      <c r="P180" s="241"/>
      <c r="Q180" s="241"/>
      <c r="R180" s="241"/>
      <c r="S180" s="241"/>
      <c r="T180" s="242"/>
      <c r="U180" s="13"/>
      <c r="V180" s="13"/>
      <c r="W180" s="13"/>
      <c r="X180" s="13"/>
      <c r="Y180" s="13"/>
      <c r="Z180" s="13"/>
      <c r="AA180" s="13"/>
      <c r="AB180" s="13"/>
      <c r="AC180" s="13"/>
      <c r="AD180" s="13"/>
      <c r="AE180" s="13"/>
      <c r="AT180" s="243" t="s">
        <v>161</v>
      </c>
      <c r="AU180" s="243" t="s">
        <v>82</v>
      </c>
      <c r="AV180" s="13" t="s">
        <v>82</v>
      </c>
      <c r="AW180" s="13" t="s">
        <v>35</v>
      </c>
      <c r="AX180" s="13" t="s">
        <v>73</v>
      </c>
      <c r="AY180" s="243" t="s">
        <v>150</v>
      </c>
    </row>
    <row r="181" s="13" customFormat="1">
      <c r="A181" s="13"/>
      <c r="B181" s="233"/>
      <c r="C181" s="234"/>
      <c r="D181" s="227" t="s">
        <v>161</v>
      </c>
      <c r="E181" s="235" t="s">
        <v>19</v>
      </c>
      <c r="F181" s="236" t="s">
        <v>857</v>
      </c>
      <c r="G181" s="234"/>
      <c r="H181" s="237">
        <v>66</v>
      </c>
      <c r="I181" s="238"/>
      <c r="J181" s="234"/>
      <c r="K181" s="234"/>
      <c r="L181" s="239"/>
      <c r="M181" s="240"/>
      <c r="N181" s="241"/>
      <c r="O181" s="241"/>
      <c r="P181" s="241"/>
      <c r="Q181" s="241"/>
      <c r="R181" s="241"/>
      <c r="S181" s="241"/>
      <c r="T181" s="242"/>
      <c r="U181" s="13"/>
      <c r="V181" s="13"/>
      <c r="W181" s="13"/>
      <c r="X181" s="13"/>
      <c r="Y181" s="13"/>
      <c r="Z181" s="13"/>
      <c r="AA181" s="13"/>
      <c r="AB181" s="13"/>
      <c r="AC181" s="13"/>
      <c r="AD181" s="13"/>
      <c r="AE181" s="13"/>
      <c r="AT181" s="243" t="s">
        <v>161</v>
      </c>
      <c r="AU181" s="243" t="s">
        <v>82</v>
      </c>
      <c r="AV181" s="13" t="s">
        <v>82</v>
      </c>
      <c r="AW181" s="13" t="s">
        <v>35</v>
      </c>
      <c r="AX181" s="13" t="s">
        <v>73</v>
      </c>
      <c r="AY181" s="243" t="s">
        <v>150</v>
      </c>
    </row>
    <row r="182" s="13" customFormat="1">
      <c r="A182" s="13"/>
      <c r="B182" s="233"/>
      <c r="C182" s="234"/>
      <c r="D182" s="227" t="s">
        <v>161</v>
      </c>
      <c r="E182" s="235" t="s">
        <v>19</v>
      </c>
      <c r="F182" s="236" t="s">
        <v>858</v>
      </c>
      <c r="G182" s="234"/>
      <c r="H182" s="237">
        <v>14.688000000000001</v>
      </c>
      <c r="I182" s="238"/>
      <c r="J182" s="234"/>
      <c r="K182" s="234"/>
      <c r="L182" s="239"/>
      <c r="M182" s="240"/>
      <c r="N182" s="241"/>
      <c r="O182" s="241"/>
      <c r="P182" s="241"/>
      <c r="Q182" s="241"/>
      <c r="R182" s="241"/>
      <c r="S182" s="241"/>
      <c r="T182" s="242"/>
      <c r="U182" s="13"/>
      <c r="V182" s="13"/>
      <c r="W182" s="13"/>
      <c r="X182" s="13"/>
      <c r="Y182" s="13"/>
      <c r="Z182" s="13"/>
      <c r="AA182" s="13"/>
      <c r="AB182" s="13"/>
      <c r="AC182" s="13"/>
      <c r="AD182" s="13"/>
      <c r="AE182" s="13"/>
      <c r="AT182" s="243" t="s">
        <v>161</v>
      </c>
      <c r="AU182" s="243" t="s">
        <v>82</v>
      </c>
      <c r="AV182" s="13" t="s">
        <v>82</v>
      </c>
      <c r="AW182" s="13" t="s">
        <v>35</v>
      </c>
      <c r="AX182" s="13" t="s">
        <v>73</v>
      </c>
      <c r="AY182" s="243" t="s">
        <v>150</v>
      </c>
    </row>
    <row r="183" s="2" customFormat="1" ht="24.15" customHeight="1">
      <c r="A183" s="39"/>
      <c r="B183" s="40"/>
      <c r="C183" s="214" t="s">
        <v>315</v>
      </c>
      <c r="D183" s="214" t="s">
        <v>152</v>
      </c>
      <c r="E183" s="215" t="s">
        <v>859</v>
      </c>
      <c r="F183" s="216" t="s">
        <v>860</v>
      </c>
      <c r="G183" s="217" t="s">
        <v>261</v>
      </c>
      <c r="H183" s="218">
        <v>48</v>
      </c>
      <c r="I183" s="219"/>
      <c r="J183" s="220">
        <f>ROUND(I183*H183,2)</f>
        <v>0</v>
      </c>
      <c r="K183" s="216" t="s">
        <v>625</v>
      </c>
      <c r="L183" s="45"/>
      <c r="M183" s="221" t="s">
        <v>19</v>
      </c>
      <c r="N183" s="222" t="s">
        <v>46</v>
      </c>
      <c r="O183" s="86"/>
      <c r="P183" s="223">
        <f>O183*H183</f>
        <v>0</v>
      </c>
      <c r="Q183" s="223">
        <v>0.82326999999999995</v>
      </c>
      <c r="R183" s="223">
        <f>Q183*H183</f>
        <v>39.516959999999997</v>
      </c>
      <c r="S183" s="223">
        <v>0</v>
      </c>
      <c r="T183" s="224">
        <f>S183*H183</f>
        <v>0</v>
      </c>
      <c r="U183" s="39"/>
      <c r="V183" s="39"/>
      <c r="W183" s="39"/>
      <c r="X183" s="39"/>
      <c r="Y183" s="39"/>
      <c r="Z183" s="39"/>
      <c r="AA183" s="39"/>
      <c r="AB183" s="39"/>
      <c r="AC183" s="39"/>
      <c r="AD183" s="39"/>
      <c r="AE183" s="39"/>
      <c r="AR183" s="225" t="s">
        <v>156</v>
      </c>
      <c r="AT183" s="225" t="s">
        <v>152</v>
      </c>
      <c r="AU183" s="225" t="s">
        <v>82</v>
      </c>
      <c r="AY183" s="18" t="s">
        <v>150</v>
      </c>
      <c r="BE183" s="226">
        <f>IF(N183="základní",J183,0)</f>
        <v>0</v>
      </c>
      <c r="BF183" s="226">
        <f>IF(N183="snížená",J183,0)</f>
        <v>0</v>
      </c>
      <c r="BG183" s="226">
        <f>IF(N183="zákl. přenesená",J183,0)</f>
        <v>0</v>
      </c>
      <c r="BH183" s="226">
        <f>IF(N183="sníž. přenesená",J183,0)</f>
        <v>0</v>
      </c>
      <c r="BI183" s="226">
        <f>IF(N183="nulová",J183,0)</f>
        <v>0</v>
      </c>
      <c r="BJ183" s="18" t="s">
        <v>156</v>
      </c>
      <c r="BK183" s="226">
        <f>ROUND(I183*H183,2)</f>
        <v>0</v>
      </c>
      <c r="BL183" s="18" t="s">
        <v>156</v>
      </c>
      <c r="BM183" s="225" t="s">
        <v>861</v>
      </c>
    </row>
    <row r="184" s="2" customFormat="1">
      <c r="A184" s="39"/>
      <c r="B184" s="40"/>
      <c r="C184" s="41"/>
      <c r="D184" s="227" t="s">
        <v>158</v>
      </c>
      <c r="E184" s="41"/>
      <c r="F184" s="228" t="s">
        <v>862</v>
      </c>
      <c r="G184" s="41"/>
      <c r="H184" s="41"/>
      <c r="I184" s="229"/>
      <c r="J184" s="41"/>
      <c r="K184" s="41"/>
      <c r="L184" s="45"/>
      <c r="M184" s="230"/>
      <c r="N184" s="231"/>
      <c r="O184" s="86"/>
      <c r="P184" s="86"/>
      <c r="Q184" s="86"/>
      <c r="R184" s="86"/>
      <c r="S184" s="86"/>
      <c r="T184" s="87"/>
      <c r="U184" s="39"/>
      <c r="V184" s="39"/>
      <c r="W184" s="39"/>
      <c r="X184" s="39"/>
      <c r="Y184" s="39"/>
      <c r="Z184" s="39"/>
      <c r="AA184" s="39"/>
      <c r="AB184" s="39"/>
      <c r="AC184" s="39"/>
      <c r="AD184" s="39"/>
      <c r="AE184" s="39"/>
      <c r="AT184" s="18" t="s">
        <v>158</v>
      </c>
      <c r="AU184" s="18" t="s">
        <v>82</v>
      </c>
    </row>
    <row r="185" s="2" customFormat="1">
      <c r="A185" s="39"/>
      <c r="B185" s="40"/>
      <c r="C185" s="41"/>
      <c r="D185" s="247" t="s">
        <v>198</v>
      </c>
      <c r="E185" s="41"/>
      <c r="F185" s="248" t="s">
        <v>863</v>
      </c>
      <c r="G185" s="41"/>
      <c r="H185" s="41"/>
      <c r="I185" s="229"/>
      <c r="J185" s="41"/>
      <c r="K185" s="41"/>
      <c r="L185" s="45"/>
      <c r="M185" s="230"/>
      <c r="N185" s="231"/>
      <c r="O185" s="86"/>
      <c r="P185" s="86"/>
      <c r="Q185" s="86"/>
      <c r="R185" s="86"/>
      <c r="S185" s="86"/>
      <c r="T185" s="87"/>
      <c r="U185" s="39"/>
      <c r="V185" s="39"/>
      <c r="W185" s="39"/>
      <c r="X185" s="39"/>
      <c r="Y185" s="39"/>
      <c r="Z185" s="39"/>
      <c r="AA185" s="39"/>
      <c r="AB185" s="39"/>
      <c r="AC185" s="39"/>
      <c r="AD185" s="39"/>
      <c r="AE185" s="39"/>
      <c r="AT185" s="18" t="s">
        <v>198</v>
      </c>
      <c r="AU185" s="18" t="s">
        <v>82</v>
      </c>
    </row>
    <row r="186" s="13" customFormat="1">
      <c r="A186" s="13"/>
      <c r="B186" s="233"/>
      <c r="C186" s="234"/>
      <c r="D186" s="227" t="s">
        <v>161</v>
      </c>
      <c r="E186" s="235" t="s">
        <v>19</v>
      </c>
      <c r="F186" s="236" t="s">
        <v>864</v>
      </c>
      <c r="G186" s="234"/>
      <c r="H186" s="237">
        <v>48</v>
      </c>
      <c r="I186" s="238"/>
      <c r="J186" s="234"/>
      <c r="K186" s="234"/>
      <c r="L186" s="239"/>
      <c r="M186" s="240"/>
      <c r="N186" s="241"/>
      <c r="O186" s="241"/>
      <c r="P186" s="241"/>
      <c r="Q186" s="241"/>
      <c r="R186" s="241"/>
      <c r="S186" s="241"/>
      <c r="T186" s="242"/>
      <c r="U186" s="13"/>
      <c r="V186" s="13"/>
      <c r="W186" s="13"/>
      <c r="X186" s="13"/>
      <c r="Y186" s="13"/>
      <c r="Z186" s="13"/>
      <c r="AA186" s="13"/>
      <c r="AB186" s="13"/>
      <c r="AC186" s="13"/>
      <c r="AD186" s="13"/>
      <c r="AE186" s="13"/>
      <c r="AT186" s="243" t="s">
        <v>161</v>
      </c>
      <c r="AU186" s="243" t="s">
        <v>82</v>
      </c>
      <c r="AV186" s="13" t="s">
        <v>82</v>
      </c>
      <c r="AW186" s="13" t="s">
        <v>35</v>
      </c>
      <c r="AX186" s="13" t="s">
        <v>80</v>
      </c>
      <c r="AY186" s="243" t="s">
        <v>150</v>
      </c>
    </row>
    <row r="187" s="2" customFormat="1" ht="33" customHeight="1">
      <c r="A187" s="39"/>
      <c r="B187" s="40"/>
      <c r="C187" s="214" t="s">
        <v>323</v>
      </c>
      <c r="D187" s="214" t="s">
        <v>152</v>
      </c>
      <c r="E187" s="215" t="s">
        <v>865</v>
      </c>
      <c r="F187" s="216" t="s">
        <v>866</v>
      </c>
      <c r="G187" s="217" t="s">
        <v>261</v>
      </c>
      <c r="H187" s="218">
        <v>18</v>
      </c>
      <c r="I187" s="219"/>
      <c r="J187" s="220">
        <f>ROUND(I187*H187,2)</f>
        <v>0</v>
      </c>
      <c r="K187" s="216" t="s">
        <v>625</v>
      </c>
      <c r="L187" s="45"/>
      <c r="M187" s="221" t="s">
        <v>19</v>
      </c>
      <c r="N187" s="222" t="s">
        <v>46</v>
      </c>
      <c r="O187" s="86"/>
      <c r="P187" s="223">
        <f>O187*H187</f>
        <v>0</v>
      </c>
      <c r="Q187" s="223">
        <v>0.49231999999999998</v>
      </c>
      <c r="R187" s="223">
        <f>Q187*H187</f>
        <v>8.8617600000000003</v>
      </c>
      <c r="S187" s="223">
        <v>0</v>
      </c>
      <c r="T187" s="224">
        <f>S187*H187</f>
        <v>0</v>
      </c>
      <c r="U187" s="39"/>
      <c r="V187" s="39"/>
      <c r="W187" s="39"/>
      <c r="X187" s="39"/>
      <c r="Y187" s="39"/>
      <c r="Z187" s="39"/>
      <c r="AA187" s="39"/>
      <c r="AB187" s="39"/>
      <c r="AC187" s="39"/>
      <c r="AD187" s="39"/>
      <c r="AE187" s="39"/>
      <c r="AR187" s="225" t="s">
        <v>156</v>
      </c>
      <c r="AT187" s="225" t="s">
        <v>152</v>
      </c>
      <c r="AU187" s="225" t="s">
        <v>82</v>
      </c>
      <c r="AY187" s="18" t="s">
        <v>150</v>
      </c>
      <c r="BE187" s="226">
        <f>IF(N187="základní",J187,0)</f>
        <v>0</v>
      </c>
      <c r="BF187" s="226">
        <f>IF(N187="snížená",J187,0)</f>
        <v>0</v>
      </c>
      <c r="BG187" s="226">
        <f>IF(N187="zákl. přenesená",J187,0)</f>
        <v>0</v>
      </c>
      <c r="BH187" s="226">
        <f>IF(N187="sníž. přenesená",J187,0)</f>
        <v>0</v>
      </c>
      <c r="BI187" s="226">
        <f>IF(N187="nulová",J187,0)</f>
        <v>0</v>
      </c>
      <c r="BJ187" s="18" t="s">
        <v>156</v>
      </c>
      <c r="BK187" s="226">
        <f>ROUND(I187*H187,2)</f>
        <v>0</v>
      </c>
      <c r="BL187" s="18" t="s">
        <v>156</v>
      </c>
      <c r="BM187" s="225" t="s">
        <v>867</v>
      </c>
    </row>
    <row r="188" s="2" customFormat="1">
      <c r="A188" s="39"/>
      <c r="B188" s="40"/>
      <c r="C188" s="41"/>
      <c r="D188" s="227" t="s">
        <v>158</v>
      </c>
      <c r="E188" s="41"/>
      <c r="F188" s="228" t="s">
        <v>868</v>
      </c>
      <c r="G188" s="41"/>
      <c r="H188" s="41"/>
      <c r="I188" s="229"/>
      <c r="J188" s="41"/>
      <c r="K188" s="41"/>
      <c r="L188" s="45"/>
      <c r="M188" s="230"/>
      <c r="N188" s="231"/>
      <c r="O188" s="86"/>
      <c r="P188" s="86"/>
      <c r="Q188" s="86"/>
      <c r="R188" s="86"/>
      <c r="S188" s="86"/>
      <c r="T188" s="87"/>
      <c r="U188" s="39"/>
      <c r="V188" s="39"/>
      <c r="W188" s="39"/>
      <c r="X188" s="39"/>
      <c r="Y188" s="39"/>
      <c r="Z188" s="39"/>
      <c r="AA188" s="39"/>
      <c r="AB188" s="39"/>
      <c r="AC188" s="39"/>
      <c r="AD188" s="39"/>
      <c r="AE188" s="39"/>
      <c r="AT188" s="18" t="s">
        <v>158</v>
      </c>
      <c r="AU188" s="18" t="s">
        <v>82</v>
      </c>
    </row>
    <row r="189" s="2" customFormat="1">
      <c r="A189" s="39"/>
      <c r="B189" s="40"/>
      <c r="C189" s="41"/>
      <c r="D189" s="247" t="s">
        <v>198</v>
      </c>
      <c r="E189" s="41"/>
      <c r="F189" s="248" t="s">
        <v>869</v>
      </c>
      <c r="G189" s="41"/>
      <c r="H189" s="41"/>
      <c r="I189" s="229"/>
      <c r="J189" s="41"/>
      <c r="K189" s="41"/>
      <c r="L189" s="45"/>
      <c r="M189" s="230"/>
      <c r="N189" s="231"/>
      <c r="O189" s="86"/>
      <c r="P189" s="86"/>
      <c r="Q189" s="86"/>
      <c r="R189" s="86"/>
      <c r="S189" s="86"/>
      <c r="T189" s="87"/>
      <c r="U189" s="39"/>
      <c r="V189" s="39"/>
      <c r="W189" s="39"/>
      <c r="X189" s="39"/>
      <c r="Y189" s="39"/>
      <c r="Z189" s="39"/>
      <c r="AA189" s="39"/>
      <c r="AB189" s="39"/>
      <c r="AC189" s="39"/>
      <c r="AD189" s="39"/>
      <c r="AE189" s="39"/>
      <c r="AT189" s="18" t="s">
        <v>198</v>
      </c>
      <c r="AU189" s="18" t="s">
        <v>82</v>
      </c>
    </row>
    <row r="190" s="13" customFormat="1">
      <c r="A190" s="13"/>
      <c r="B190" s="233"/>
      <c r="C190" s="234"/>
      <c r="D190" s="227" t="s">
        <v>161</v>
      </c>
      <c r="E190" s="235" t="s">
        <v>19</v>
      </c>
      <c r="F190" s="236" t="s">
        <v>870</v>
      </c>
      <c r="G190" s="234"/>
      <c r="H190" s="237">
        <v>18</v>
      </c>
      <c r="I190" s="238"/>
      <c r="J190" s="234"/>
      <c r="K190" s="234"/>
      <c r="L190" s="239"/>
      <c r="M190" s="240"/>
      <c r="N190" s="241"/>
      <c r="O190" s="241"/>
      <c r="P190" s="241"/>
      <c r="Q190" s="241"/>
      <c r="R190" s="241"/>
      <c r="S190" s="241"/>
      <c r="T190" s="242"/>
      <c r="U190" s="13"/>
      <c r="V190" s="13"/>
      <c r="W190" s="13"/>
      <c r="X190" s="13"/>
      <c r="Y190" s="13"/>
      <c r="Z190" s="13"/>
      <c r="AA190" s="13"/>
      <c r="AB190" s="13"/>
      <c r="AC190" s="13"/>
      <c r="AD190" s="13"/>
      <c r="AE190" s="13"/>
      <c r="AT190" s="243" t="s">
        <v>161</v>
      </c>
      <c r="AU190" s="243" t="s">
        <v>82</v>
      </c>
      <c r="AV190" s="13" t="s">
        <v>82</v>
      </c>
      <c r="AW190" s="13" t="s">
        <v>35</v>
      </c>
      <c r="AX190" s="13" t="s">
        <v>80</v>
      </c>
      <c r="AY190" s="243" t="s">
        <v>150</v>
      </c>
    </row>
    <row r="191" s="12" customFormat="1" ht="22.8" customHeight="1">
      <c r="A191" s="12"/>
      <c r="B191" s="198"/>
      <c r="C191" s="199"/>
      <c r="D191" s="200" t="s">
        <v>72</v>
      </c>
      <c r="E191" s="212" t="s">
        <v>223</v>
      </c>
      <c r="F191" s="212" t="s">
        <v>303</v>
      </c>
      <c r="G191" s="199"/>
      <c r="H191" s="199"/>
      <c r="I191" s="202"/>
      <c r="J191" s="213">
        <f>BK191</f>
        <v>0</v>
      </c>
      <c r="K191" s="199"/>
      <c r="L191" s="204"/>
      <c r="M191" s="205"/>
      <c r="N191" s="206"/>
      <c r="O191" s="206"/>
      <c r="P191" s="207">
        <f>SUM(P192:P198)</f>
        <v>0</v>
      </c>
      <c r="Q191" s="206"/>
      <c r="R191" s="207">
        <f>SUM(R192:R198)</f>
        <v>5.5467180000000003</v>
      </c>
      <c r="S191" s="206"/>
      <c r="T191" s="208">
        <f>SUM(T192:T198)</f>
        <v>0</v>
      </c>
      <c r="U191" s="12"/>
      <c r="V191" s="12"/>
      <c r="W191" s="12"/>
      <c r="X191" s="12"/>
      <c r="Y191" s="12"/>
      <c r="Z191" s="12"/>
      <c r="AA191" s="12"/>
      <c r="AB191" s="12"/>
      <c r="AC191" s="12"/>
      <c r="AD191" s="12"/>
      <c r="AE191" s="12"/>
      <c r="AR191" s="209" t="s">
        <v>80</v>
      </c>
      <c r="AT191" s="210" t="s">
        <v>72</v>
      </c>
      <c r="AU191" s="210" t="s">
        <v>80</v>
      </c>
      <c r="AY191" s="209" t="s">
        <v>150</v>
      </c>
      <c r="BK191" s="211">
        <f>SUM(BK192:BK198)</f>
        <v>0</v>
      </c>
    </row>
    <row r="192" s="2" customFormat="1" ht="24.15" customHeight="1">
      <c r="A192" s="39"/>
      <c r="B192" s="40"/>
      <c r="C192" s="214" t="s">
        <v>332</v>
      </c>
      <c r="D192" s="214" t="s">
        <v>152</v>
      </c>
      <c r="E192" s="215" t="s">
        <v>305</v>
      </c>
      <c r="F192" s="216" t="s">
        <v>306</v>
      </c>
      <c r="G192" s="217" t="s">
        <v>261</v>
      </c>
      <c r="H192" s="218">
        <v>60.600000000000001</v>
      </c>
      <c r="I192" s="219"/>
      <c r="J192" s="220">
        <f>ROUND(I192*H192,2)</f>
        <v>0</v>
      </c>
      <c r="K192" s="216" t="s">
        <v>625</v>
      </c>
      <c r="L192" s="45"/>
      <c r="M192" s="221" t="s">
        <v>19</v>
      </c>
      <c r="N192" s="222" t="s">
        <v>46</v>
      </c>
      <c r="O192" s="86"/>
      <c r="P192" s="223">
        <f>O192*H192</f>
        <v>0</v>
      </c>
      <c r="Q192" s="223">
        <v>0.09153</v>
      </c>
      <c r="R192" s="223">
        <f>Q192*H192</f>
        <v>5.5467180000000003</v>
      </c>
      <c r="S192" s="223">
        <v>0</v>
      </c>
      <c r="T192" s="224">
        <f>S192*H192</f>
        <v>0</v>
      </c>
      <c r="U192" s="39"/>
      <c r="V192" s="39"/>
      <c r="W192" s="39"/>
      <c r="X192" s="39"/>
      <c r="Y192" s="39"/>
      <c r="Z192" s="39"/>
      <c r="AA192" s="39"/>
      <c r="AB192" s="39"/>
      <c r="AC192" s="39"/>
      <c r="AD192" s="39"/>
      <c r="AE192" s="39"/>
      <c r="AR192" s="225" t="s">
        <v>156</v>
      </c>
      <c r="AT192" s="225" t="s">
        <v>152</v>
      </c>
      <c r="AU192" s="225" t="s">
        <v>82</v>
      </c>
      <c r="AY192" s="18" t="s">
        <v>150</v>
      </c>
      <c r="BE192" s="226">
        <f>IF(N192="základní",J192,0)</f>
        <v>0</v>
      </c>
      <c r="BF192" s="226">
        <f>IF(N192="snížená",J192,0)</f>
        <v>0</v>
      </c>
      <c r="BG192" s="226">
        <f>IF(N192="zákl. přenesená",J192,0)</f>
        <v>0</v>
      </c>
      <c r="BH192" s="226">
        <f>IF(N192="sníž. přenesená",J192,0)</f>
        <v>0</v>
      </c>
      <c r="BI192" s="226">
        <f>IF(N192="nulová",J192,0)</f>
        <v>0</v>
      </c>
      <c r="BJ192" s="18" t="s">
        <v>156</v>
      </c>
      <c r="BK192" s="226">
        <f>ROUND(I192*H192,2)</f>
        <v>0</v>
      </c>
      <c r="BL192" s="18" t="s">
        <v>156</v>
      </c>
      <c r="BM192" s="225" t="s">
        <v>871</v>
      </c>
    </row>
    <row r="193" s="2" customFormat="1">
      <c r="A193" s="39"/>
      <c r="B193" s="40"/>
      <c r="C193" s="41"/>
      <c r="D193" s="227" t="s">
        <v>158</v>
      </c>
      <c r="E193" s="41"/>
      <c r="F193" s="228" t="s">
        <v>308</v>
      </c>
      <c r="G193" s="41"/>
      <c r="H193" s="41"/>
      <c r="I193" s="229"/>
      <c r="J193" s="41"/>
      <c r="K193" s="41"/>
      <c r="L193" s="45"/>
      <c r="M193" s="230"/>
      <c r="N193" s="231"/>
      <c r="O193" s="86"/>
      <c r="P193" s="86"/>
      <c r="Q193" s="86"/>
      <c r="R193" s="86"/>
      <c r="S193" s="86"/>
      <c r="T193" s="87"/>
      <c r="U193" s="39"/>
      <c r="V193" s="39"/>
      <c r="W193" s="39"/>
      <c r="X193" s="39"/>
      <c r="Y193" s="39"/>
      <c r="Z193" s="39"/>
      <c r="AA193" s="39"/>
      <c r="AB193" s="39"/>
      <c r="AC193" s="39"/>
      <c r="AD193" s="39"/>
      <c r="AE193" s="39"/>
      <c r="AT193" s="18" t="s">
        <v>158</v>
      </c>
      <c r="AU193" s="18" t="s">
        <v>82</v>
      </c>
    </row>
    <row r="194" s="2" customFormat="1">
      <c r="A194" s="39"/>
      <c r="B194" s="40"/>
      <c r="C194" s="41"/>
      <c r="D194" s="247" t="s">
        <v>198</v>
      </c>
      <c r="E194" s="41"/>
      <c r="F194" s="248" t="s">
        <v>872</v>
      </c>
      <c r="G194" s="41"/>
      <c r="H194" s="41"/>
      <c r="I194" s="229"/>
      <c r="J194" s="41"/>
      <c r="K194" s="41"/>
      <c r="L194" s="45"/>
      <c r="M194" s="230"/>
      <c r="N194" s="231"/>
      <c r="O194" s="86"/>
      <c r="P194" s="86"/>
      <c r="Q194" s="86"/>
      <c r="R194" s="86"/>
      <c r="S194" s="86"/>
      <c r="T194" s="87"/>
      <c r="U194" s="39"/>
      <c r="V194" s="39"/>
      <c r="W194" s="39"/>
      <c r="X194" s="39"/>
      <c r="Y194" s="39"/>
      <c r="Z194" s="39"/>
      <c r="AA194" s="39"/>
      <c r="AB194" s="39"/>
      <c r="AC194" s="39"/>
      <c r="AD194" s="39"/>
      <c r="AE194" s="39"/>
      <c r="AT194" s="18" t="s">
        <v>198</v>
      </c>
      <c r="AU194" s="18" t="s">
        <v>82</v>
      </c>
    </row>
    <row r="195" s="2" customFormat="1">
      <c r="A195" s="39"/>
      <c r="B195" s="40"/>
      <c r="C195" s="41"/>
      <c r="D195" s="227" t="s">
        <v>159</v>
      </c>
      <c r="E195" s="41"/>
      <c r="F195" s="232" t="s">
        <v>873</v>
      </c>
      <c r="G195" s="41"/>
      <c r="H195" s="41"/>
      <c r="I195" s="229"/>
      <c r="J195" s="41"/>
      <c r="K195" s="41"/>
      <c r="L195" s="45"/>
      <c r="M195" s="230"/>
      <c r="N195" s="231"/>
      <c r="O195" s="86"/>
      <c r="P195" s="86"/>
      <c r="Q195" s="86"/>
      <c r="R195" s="86"/>
      <c r="S195" s="86"/>
      <c r="T195" s="87"/>
      <c r="U195" s="39"/>
      <c r="V195" s="39"/>
      <c r="W195" s="39"/>
      <c r="X195" s="39"/>
      <c r="Y195" s="39"/>
      <c r="Z195" s="39"/>
      <c r="AA195" s="39"/>
      <c r="AB195" s="39"/>
      <c r="AC195" s="39"/>
      <c r="AD195" s="39"/>
      <c r="AE195" s="39"/>
      <c r="AT195" s="18" t="s">
        <v>159</v>
      </c>
      <c r="AU195" s="18" t="s">
        <v>82</v>
      </c>
    </row>
    <row r="196" s="14" customFormat="1">
      <c r="A196" s="14"/>
      <c r="B196" s="249"/>
      <c r="C196" s="250"/>
      <c r="D196" s="227" t="s">
        <v>161</v>
      </c>
      <c r="E196" s="251" t="s">
        <v>19</v>
      </c>
      <c r="F196" s="252" t="s">
        <v>874</v>
      </c>
      <c r="G196" s="250"/>
      <c r="H196" s="251" t="s">
        <v>19</v>
      </c>
      <c r="I196" s="253"/>
      <c r="J196" s="250"/>
      <c r="K196" s="250"/>
      <c r="L196" s="254"/>
      <c r="M196" s="255"/>
      <c r="N196" s="256"/>
      <c r="O196" s="256"/>
      <c r="P196" s="256"/>
      <c r="Q196" s="256"/>
      <c r="R196" s="256"/>
      <c r="S196" s="256"/>
      <c r="T196" s="257"/>
      <c r="U196" s="14"/>
      <c r="V196" s="14"/>
      <c r="W196" s="14"/>
      <c r="X196" s="14"/>
      <c r="Y196" s="14"/>
      <c r="Z196" s="14"/>
      <c r="AA196" s="14"/>
      <c r="AB196" s="14"/>
      <c r="AC196" s="14"/>
      <c r="AD196" s="14"/>
      <c r="AE196" s="14"/>
      <c r="AT196" s="258" t="s">
        <v>161</v>
      </c>
      <c r="AU196" s="258" t="s">
        <v>82</v>
      </c>
      <c r="AV196" s="14" t="s">
        <v>80</v>
      </c>
      <c r="AW196" s="14" t="s">
        <v>35</v>
      </c>
      <c r="AX196" s="14" t="s">
        <v>73</v>
      </c>
      <c r="AY196" s="258" t="s">
        <v>150</v>
      </c>
    </row>
    <row r="197" s="13" customFormat="1">
      <c r="A197" s="13"/>
      <c r="B197" s="233"/>
      <c r="C197" s="234"/>
      <c r="D197" s="227" t="s">
        <v>161</v>
      </c>
      <c r="E197" s="235" t="s">
        <v>19</v>
      </c>
      <c r="F197" s="236" t="s">
        <v>875</v>
      </c>
      <c r="G197" s="234"/>
      <c r="H197" s="237">
        <v>28.350000000000001</v>
      </c>
      <c r="I197" s="238"/>
      <c r="J197" s="234"/>
      <c r="K197" s="234"/>
      <c r="L197" s="239"/>
      <c r="M197" s="240"/>
      <c r="N197" s="241"/>
      <c r="O197" s="241"/>
      <c r="P197" s="241"/>
      <c r="Q197" s="241"/>
      <c r="R197" s="241"/>
      <c r="S197" s="241"/>
      <c r="T197" s="242"/>
      <c r="U197" s="13"/>
      <c r="V197" s="13"/>
      <c r="W197" s="13"/>
      <c r="X197" s="13"/>
      <c r="Y197" s="13"/>
      <c r="Z197" s="13"/>
      <c r="AA197" s="13"/>
      <c r="AB197" s="13"/>
      <c r="AC197" s="13"/>
      <c r="AD197" s="13"/>
      <c r="AE197" s="13"/>
      <c r="AT197" s="243" t="s">
        <v>161</v>
      </c>
      <c r="AU197" s="243" t="s">
        <v>82</v>
      </c>
      <c r="AV197" s="13" t="s">
        <v>82</v>
      </c>
      <c r="AW197" s="13" t="s">
        <v>35</v>
      </c>
      <c r="AX197" s="13" t="s">
        <v>73</v>
      </c>
      <c r="AY197" s="243" t="s">
        <v>150</v>
      </c>
    </row>
    <row r="198" s="13" customFormat="1">
      <c r="A198" s="13"/>
      <c r="B198" s="233"/>
      <c r="C198" s="234"/>
      <c r="D198" s="227" t="s">
        <v>161</v>
      </c>
      <c r="E198" s="235" t="s">
        <v>19</v>
      </c>
      <c r="F198" s="236" t="s">
        <v>876</v>
      </c>
      <c r="G198" s="234"/>
      <c r="H198" s="237">
        <v>32.25</v>
      </c>
      <c r="I198" s="238"/>
      <c r="J198" s="234"/>
      <c r="K198" s="234"/>
      <c r="L198" s="239"/>
      <c r="M198" s="240"/>
      <c r="N198" s="241"/>
      <c r="O198" s="241"/>
      <c r="P198" s="241"/>
      <c r="Q198" s="241"/>
      <c r="R198" s="241"/>
      <c r="S198" s="241"/>
      <c r="T198" s="242"/>
      <c r="U198" s="13"/>
      <c r="V198" s="13"/>
      <c r="W198" s="13"/>
      <c r="X198" s="13"/>
      <c r="Y198" s="13"/>
      <c r="Z198" s="13"/>
      <c r="AA198" s="13"/>
      <c r="AB198" s="13"/>
      <c r="AC198" s="13"/>
      <c r="AD198" s="13"/>
      <c r="AE198" s="13"/>
      <c r="AT198" s="243" t="s">
        <v>161</v>
      </c>
      <c r="AU198" s="243" t="s">
        <v>82</v>
      </c>
      <c r="AV198" s="13" t="s">
        <v>82</v>
      </c>
      <c r="AW198" s="13" t="s">
        <v>35</v>
      </c>
      <c r="AX198" s="13" t="s">
        <v>73</v>
      </c>
      <c r="AY198" s="243" t="s">
        <v>150</v>
      </c>
    </row>
    <row r="199" s="12" customFormat="1" ht="22.8" customHeight="1">
      <c r="A199" s="12"/>
      <c r="B199" s="198"/>
      <c r="C199" s="199"/>
      <c r="D199" s="200" t="s">
        <v>72</v>
      </c>
      <c r="E199" s="212" t="s">
        <v>249</v>
      </c>
      <c r="F199" s="212" t="s">
        <v>314</v>
      </c>
      <c r="G199" s="199"/>
      <c r="H199" s="199"/>
      <c r="I199" s="202"/>
      <c r="J199" s="213">
        <f>BK199</f>
        <v>0</v>
      </c>
      <c r="K199" s="199"/>
      <c r="L199" s="204"/>
      <c r="M199" s="205"/>
      <c r="N199" s="206"/>
      <c r="O199" s="206"/>
      <c r="P199" s="207">
        <f>SUM(P200:P289)</f>
        <v>0</v>
      </c>
      <c r="Q199" s="206"/>
      <c r="R199" s="207">
        <f>SUM(R200:R289)</f>
        <v>45.308526899999997</v>
      </c>
      <c r="S199" s="206"/>
      <c r="T199" s="208">
        <f>SUM(T200:T289)</f>
        <v>29.830100000000002</v>
      </c>
      <c r="U199" s="12"/>
      <c r="V199" s="12"/>
      <c r="W199" s="12"/>
      <c r="X199" s="12"/>
      <c r="Y199" s="12"/>
      <c r="Z199" s="12"/>
      <c r="AA199" s="12"/>
      <c r="AB199" s="12"/>
      <c r="AC199" s="12"/>
      <c r="AD199" s="12"/>
      <c r="AE199" s="12"/>
      <c r="AR199" s="209" t="s">
        <v>80</v>
      </c>
      <c r="AT199" s="210" t="s">
        <v>72</v>
      </c>
      <c r="AU199" s="210" t="s">
        <v>80</v>
      </c>
      <c r="AY199" s="209" t="s">
        <v>150</v>
      </c>
      <c r="BK199" s="211">
        <f>SUM(BK200:BK289)</f>
        <v>0</v>
      </c>
    </row>
    <row r="200" s="2" customFormat="1" ht="24.15" customHeight="1">
      <c r="A200" s="39"/>
      <c r="B200" s="40"/>
      <c r="C200" s="214" t="s">
        <v>340</v>
      </c>
      <c r="D200" s="214" t="s">
        <v>152</v>
      </c>
      <c r="E200" s="215" t="s">
        <v>877</v>
      </c>
      <c r="F200" s="216" t="s">
        <v>878</v>
      </c>
      <c r="G200" s="217" t="s">
        <v>155</v>
      </c>
      <c r="H200" s="218">
        <v>17.07</v>
      </c>
      <c r="I200" s="219"/>
      <c r="J200" s="220">
        <f>ROUND(I200*H200,2)</f>
        <v>0</v>
      </c>
      <c r="K200" s="216" t="s">
        <v>625</v>
      </c>
      <c r="L200" s="45"/>
      <c r="M200" s="221" t="s">
        <v>19</v>
      </c>
      <c r="N200" s="222" t="s">
        <v>46</v>
      </c>
      <c r="O200" s="86"/>
      <c r="P200" s="223">
        <f>O200*H200</f>
        <v>0</v>
      </c>
      <c r="Q200" s="223">
        <v>2.5018699999999998</v>
      </c>
      <c r="R200" s="223">
        <f>Q200*H200</f>
        <v>42.7069209</v>
      </c>
      <c r="S200" s="223">
        <v>0</v>
      </c>
      <c r="T200" s="224">
        <f>S200*H200</f>
        <v>0</v>
      </c>
      <c r="U200" s="39"/>
      <c r="V200" s="39"/>
      <c r="W200" s="39"/>
      <c r="X200" s="39"/>
      <c r="Y200" s="39"/>
      <c r="Z200" s="39"/>
      <c r="AA200" s="39"/>
      <c r="AB200" s="39"/>
      <c r="AC200" s="39"/>
      <c r="AD200" s="39"/>
      <c r="AE200" s="39"/>
      <c r="AR200" s="225" t="s">
        <v>156</v>
      </c>
      <c r="AT200" s="225" t="s">
        <v>152</v>
      </c>
      <c r="AU200" s="225" t="s">
        <v>82</v>
      </c>
      <c r="AY200" s="18" t="s">
        <v>150</v>
      </c>
      <c r="BE200" s="226">
        <f>IF(N200="základní",J200,0)</f>
        <v>0</v>
      </c>
      <c r="BF200" s="226">
        <f>IF(N200="snížená",J200,0)</f>
        <v>0</v>
      </c>
      <c r="BG200" s="226">
        <f>IF(N200="zákl. přenesená",J200,0)</f>
        <v>0</v>
      </c>
      <c r="BH200" s="226">
        <f>IF(N200="sníž. přenesená",J200,0)</f>
        <v>0</v>
      </c>
      <c r="BI200" s="226">
        <f>IF(N200="nulová",J200,0)</f>
        <v>0</v>
      </c>
      <c r="BJ200" s="18" t="s">
        <v>156</v>
      </c>
      <c r="BK200" s="226">
        <f>ROUND(I200*H200,2)</f>
        <v>0</v>
      </c>
      <c r="BL200" s="18" t="s">
        <v>156</v>
      </c>
      <c r="BM200" s="225" t="s">
        <v>879</v>
      </c>
    </row>
    <row r="201" s="2" customFormat="1">
      <c r="A201" s="39"/>
      <c r="B201" s="40"/>
      <c r="C201" s="41"/>
      <c r="D201" s="227" t="s">
        <v>158</v>
      </c>
      <c r="E201" s="41"/>
      <c r="F201" s="228" t="s">
        <v>880</v>
      </c>
      <c r="G201" s="41"/>
      <c r="H201" s="41"/>
      <c r="I201" s="229"/>
      <c r="J201" s="41"/>
      <c r="K201" s="41"/>
      <c r="L201" s="45"/>
      <c r="M201" s="230"/>
      <c r="N201" s="231"/>
      <c r="O201" s="86"/>
      <c r="P201" s="86"/>
      <c r="Q201" s="86"/>
      <c r="R201" s="86"/>
      <c r="S201" s="86"/>
      <c r="T201" s="87"/>
      <c r="U201" s="39"/>
      <c r="V201" s="39"/>
      <c r="W201" s="39"/>
      <c r="X201" s="39"/>
      <c r="Y201" s="39"/>
      <c r="Z201" s="39"/>
      <c r="AA201" s="39"/>
      <c r="AB201" s="39"/>
      <c r="AC201" s="39"/>
      <c r="AD201" s="39"/>
      <c r="AE201" s="39"/>
      <c r="AT201" s="18" t="s">
        <v>158</v>
      </c>
      <c r="AU201" s="18" t="s">
        <v>82</v>
      </c>
    </row>
    <row r="202" s="2" customFormat="1">
      <c r="A202" s="39"/>
      <c r="B202" s="40"/>
      <c r="C202" s="41"/>
      <c r="D202" s="247" t="s">
        <v>198</v>
      </c>
      <c r="E202" s="41"/>
      <c r="F202" s="248" t="s">
        <v>881</v>
      </c>
      <c r="G202" s="41"/>
      <c r="H202" s="41"/>
      <c r="I202" s="229"/>
      <c r="J202" s="41"/>
      <c r="K202" s="41"/>
      <c r="L202" s="45"/>
      <c r="M202" s="230"/>
      <c r="N202" s="231"/>
      <c r="O202" s="86"/>
      <c r="P202" s="86"/>
      <c r="Q202" s="86"/>
      <c r="R202" s="86"/>
      <c r="S202" s="86"/>
      <c r="T202" s="87"/>
      <c r="U202" s="39"/>
      <c r="V202" s="39"/>
      <c r="W202" s="39"/>
      <c r="X202" s="39"/>
      <c r="Y202" s="39"/>
      <c r="Z202" s="39"/>
      <c r="AA202" s="39"/>
      <c r="AB202" s="39"/>
      <c r="AC202" s="39"/>
      <c r="AD202" s="39"/>
      <c r="AE202" s="39"/>
      <c r="AT202" s="18" t="s">
        <v>198</v>
      </c>
      <c r="AU202" s="18" t="s">
        <v>82</v>
      </c>
    </row>
    <row r="203" s="2" customFormat="1">
      <c r="A203" s="39"/>
      <c r="B203" s="40"/>
      <c r="C203" s="41"/>
      <c r="D203" s="227" t="s">
        <v>159</v>
      </c>
      <c r="E203" s="41"/>
      <c r="F203" s="232" t="s">
        <v>882</v>
      </c>
      <c r="G203" s="41"/>
      <c r="H203" s="41"/>
      <c r="I203" s="229"/>
      <c r="J203" s="41"/>
      <c r="K203" s="41"/>
      <c r="L203" s="45"/>
      <c r="M203" s="230"/>
      <c r="N203" s="231"/>
      <c r="O203" s="86"/>
      <c r="P203" s="86"/>
      <c r="Q203" s="86"/>
      <c r="R203" s="86"/>
      <c r="S203" s="86"/>
      <c r="T203" s="87"/>
      <c r="U203" s="39"/>
      <c r="V203" s="39"/>
      <c r="W203" s="39"/>
      <c r="X203" s="39"/>
      <c r="Y203" s="39"/>
      <c r="Z203" s="39"/>
      <c r="AA203" s="39"/>
      <c r="AB203" s="39"/>
      <c r="AC203" s="39"/>
      <c r="AD203" s="39"/>
      <c r="AE203" s="39"/>
      <c r="AT203" s="18" t="s">
        <v>159</v>
      </c>
      <c r="AU203" s="18" t="s">
        <v>82</v>
      </c>
    </row>
    <row r="204" s="14" customFormat="1">
      <c r="A204" s="14"/>
      <c r="B204" s="249"/>
      <c r="C204" s="250"/>
      <c r="D204" s="227" t="s">
        <v>161</v>
      </c>
      <c r="E204" s="251" t="s">
        <v>19</v>
      </c>
      <c r="F204" s="252" t="s">
        <v>846</v>
      </c>
      <c r="G204" s="250"/>
      <c r="H204" s="251" t="s">
        <v>19</v>
      </c>
      <c r="I204" s="253"/>
      <c r="J204" s="250"/>
      <c r="K204" s="250"/>
      <c r="L204" s="254"/>
      <c r="M204" s="255"/>
      <c r="N204" s="256"/>
      <c r="O204" s="256"/>
      <c r="P204" s="256"/>
      <c r="Q204" s="256"/>
      <c r="R204" s="256"/>
      <c r="S204" s="256"/>
      <c r="T204" s="257"/>
      <c r="U204" s="14"/>
      <c r="V204" s="14"/>
      <c r="W204" s="14"/>
      <c r="X204" s="14"/>
      <c r="Y204" s="14"/>
      <c r="Z204" s="14"/>
      <c r="AA204" s="14"/>
      <c r="AB204" s="14"/>
      <c r="AC204" s="14"/>
      <c r="AD204" s="14"/>
      <c r="AE204" s="14"/>
      <c r="AT204" s="258" t="s">
        <v>161</v>
      </c>
      <c r="AU204" s="258" t="s">
        <v>82</v>
      </c>
      <c r="AV204" s="14" t="s">
        <v>80</v>
      </c>
      <c r="AW204" s="14" t="s">
        <v>35</v>
      </c>
      <c r="AX204" s="14" t="s">
        <v>73</v>
      </c>
      <c r="AY204" s="258" t="s">
        <v>150</v>
      </c>
    </row>
    <row r="205" s="13" customFormat="1">
      <c r="A205" s="13"/>
      <c r="B205" s="233"/>
      <c r="C205" s="234"/>
      <c r="D205" s="227" t="s">
        <v>161</v>
      </c>
      <c r="E205" s="235" t="s">
        <v>19</v>
      </c>
      <c r="F205" s="236" t="s">
        <v>883</v>
      </c>
      <c r="G205" s="234"/>
      <c r="H205" s="237">
        <v>8.4700000000000006</v>
      </c>
      <c r="I205" s="238"/>
      <c r="J205" s="234"/>
      <c r="K205" s="234"/>
      <c r="L205" s="239"/>
      <c r="M205" s="240"/>
      <c r="N205" s="241"/>
      <c r="O205" s="241"/>
      <c r="P205" s="241"/>
      <c r="Q205" s="241"/>
      <c r="R205" s="241"/>
      <c r="S205" s="241"/>
      <c r="T205" s="242"/>
      <c r="U205" s="13"/>
      <c r="V205" s="13"/>
      <c r="W205" s="13"/>
      <c r="X205" s="13"/>
      <c r="Y205" s="13"/>
      <c r="Z205" s="13"/>
      <c r="AA205" s="13"/>
      <c r="AB205" s="13"/>
      <c r="AC205" s="13"/>
      <c r="AD205" s="13"/>
      <c r="AE205" s="13"/>
      <c r="AT205" s="243" t="s">
        <v>161</v>
      </c>
      <c r="AU205" s="243" t="s">
        <v>82</v>
      </c>
      <c r="AV205" s="13" t="s">
        <v>82</v>
      </c>
      <c r="AW205" s="13" t="s">
        <v>35</v>
      </c>
      <c r="AX205" s="13" t="s">
        <v>73</v>
      </c>
      <c r="AY205" s="243" t="s">
        <v>150</v>
      </c>
    </row>
    <row r="206" s="13" customFormat="1">
      <c r="A206" s="13"/>
      <c r="B206" s="233"/>
      <c r="C206" s="234"/>
      <c r="D206" s="227" t="s">
        <v>161</v>
      </c>
      <c r="E206" s="235" t="s">
        <v>19</v>
      </c>
      <c r="F206" s="236" t="s">
        <v>884</v>
      </c>
      <c r="G206" s="234"/>
      <c r="H206" s="237">
        <v>8.5999999999999996</v>
      </c>
      <c r="I206" s="238"/>
      <c r="J206" s="234"/>
      <c r="K206" s="234"/>
      <c r="L206" s="239"/>
      <c r="M206" s="240"/>
      <c r="N206" s="241"/>
      <c r="O206" s="241"/>
      <c r="P206" s="241"/>
      <c r="Q206" s="241"/>
      <c r="R206" s="241"/>
      <c r="S206" s="241"/>
      <c r="T206" s="242"/>
      <c r="U206" s="13"/>
      <c r="V206" s="13"/>
      <c r="W206" s="13"/>
      <c r="X206" s="13"/>
      <c r="Y206" s="13"/>
      <c r="Z206" s="13"/>
      <c r="AA206" s="13"/>
      <c r="AB206" s="13"/>
      <c r="AC206" s="13"/>
      <c r="AD206" s="13"/>
      <c r="AE206" s="13"/>
      <c r="AT206" s="243" t="s">
        <v>161</v>
      </c>
      <c r="AU206" s="243" t="s">
        <v>82</v>
      </c>
      <c r="AV206" s="13" t="s">
        <v>82</v>
      </c>
      <c r="AW206" s="13" t="s">
        <v>35</v>
      </c>
      <c r="AX206" s="13" t="s">
        <v>73</v>
      </c>
      <c r="AY206" s="243" t="s">
        <v>150</v>
      </c>
    </row>
    <row r="207" s="2" customFormat="1" ht="21.75" customHeight="1">
      <c r="A207" s="39"/>
      <c r="B207" s="40"/>
      <c r="C207" s="214" t="s">
        <v>7</v>
      </c>
      <c r="D207" s="214" t="s">
        <v>152</v>
      </c>
      <c r="E207" s="215" t="s">
        <v>885</v>
      </c>
      <c r="F207" s="216" t="s">
        <v>886</v>
      </c>
      <c r="G207" s="217" t="s">
        <v>261</v>
      </c>
      <c r="H207" s="218">
        <v>60.600000000000001</v>
      </c>
      <c r="I207" s="219"/>
      <c r="J207" s="220">
        <f>ROUND(I207*H207,2)</f>
        <v>0</v>
      </c>
      <c r="K207" s="216" t="s">
        <v>625</v>
      </c>
      <c r="L207" s="45"/>
      <c r="M207" s="221" t="s">
        <v>19</v>
      </c>
      <c r="N207" s="222" t="s">
        <v>46</v>
      </c>
      <c r="O207" s="86"/>
      <c r="P207" s="223">
        <f>O207*H207</f>
        <v>0</v>
      </c>
      <c r="Q207" s="223">
        <v>0</v>
      </c>
      <c r="R207" s="223">
        <f>Q207*H207</f>
        <v>0</v>
      </c>
      <c r="S207" s="223">
        <v>0</v>
      </c>
      <c r="T207" s="224">
        <f>S207*H207</f>
        <v>0</v>
      </c>
      <c r="U207" s="39"/>
      <c r="V207" s="39"/>
      <c r="W207" s="39"/>
      <c r="X207" s="39"/>
      <c r="Y207" s="39"/>
      <c r="Z207" s="39"/>
      <c r="AA207" s="39"/>
      <c r="AB207" s="39"/>
      <c r="AC207" s="39"/>
      <c r="AD207" s="39"/>
      <c r="AE207" s="39"/>
      <c r="AR207" s="225" t="s">
        <v>156</v>
      </c>
      <c r="AT207" s="225" t="s">
        <v>152</v>
      </c>
      <c r="AU207" s="225" t="s">
        <v>82</v>
      </c>
      <c r="AY207" s="18" t="s">
        <v>150</v>
      </c>
      <c r="BE207" s="226">
        <f>IF(N207="základní",J207,0)</f>
        <v>0</v>
      </c>
      <c r="BF207" s="226">
        <f>IF(N207="snížená",J207,0)</f>
        <v>0</v>
      </c>
      <c r="BG207" s="226">
        <f>IF(N207="zákl. přenesená",J207,0)</f>
        <v>0</v>
      </c>
      <c r="BH207" s="226">
        <f>IF(N207="sníž. přenesená",J207,0)</f>
        <v>0</v>
      </c>
      <c r="BI207" s="226">
        <f>IF(N207="nulová",J207,0)</f>
        <v>0</v>
      </c>
      <c r="BJ207" s="18" t="s">
        <v>156</v>
      </c>
      <c r="BK207" s="226">
        <f>ROUND(I207*H207,2)</f>
        <v>0</v>
      </c>
      <c r="BL207" s="18" t="s">
        <v>156</v>
      </c>
      <c r="BM207" s="225" t="s">
        <v>887</v>
      </c>
    </row>
    <row r="208" s="2" customFormat="1">
      <c r="A208" s="39"/>
      <c r="B208" s="40"/>
      <c r="C208" s="41"/>
      <c r="D208" s="227" t="s">
        <v>158</v>
      </c>
      <c r="E208" s="41"/>
      <c r="F208" s="228" t="s">
        <v>888</v>
      </c>
      <c r="G208" s="41"/>
      <c r="H208" s="41"/>
      <c r="I208" s="229"/>
      <c r="J208" s="41"/>
      <c r="K208" s="41"/>
      <c r="L208" s="45"/>
      <c r="M208" s="230"/>
      <c r="N208" s="231"/>
      <c r="O208" s="86"/>
      <c r="P208" s="86"/>
      <c r="Q208" s="86"/>
      <c r="R208" s="86"/>
      <c r="S208" s="86"/>
      <c r="T208" s="87"/>
      <c r="U208" s="39"/>
      <c r="V208" s="39"/>
      <c r="W208" s="39"/>
      <c r="X208" s="39"/>
      <c r="Y208" s="39"/>
      <c r="Z208" s="39"/>
      <c r="AA208" s="39"/>
      <c r="AB208" s="39"/>
      <c r="AC208" s="39"/>
      <c r="AD208" s="39"/>
      <c r="AE208" s="39"/>
      <c r="AT208" s="18" t="s">
        <v>158</v>
      </c>
      <c r="AU208" s="18" t="s">
        <v>82</v>
      </c>
    </row>
    <row r="209" s="2" customFormat="1">
      <c r="A209" s="39"/>
      <c r="B209" s="40"/>
      <c r="C209" s="41"/>
      <c r="D209" s="247" t="s">
        <v>198</v>
      </c>
      <c r="E209" s="41"/>
      <c r="F209" s="248" t="s">
        <v>889</v>
      </c>
      <c r="G209" s="41"/>
      <c r="H209" s="41"/>
      <c r="I209" s="229"/>
      <c r="J209" s="41"/>
      <c r="K209" s="41"/>
      <c r="L209" s="45"/>
      <c r="M209" s="230"/>
      <c r="N209" s="231"/>
      <c r="O209" s="86"/>
      <c r="P209" s="86"/>
      <c r="Q209" s="86"/>
      <c r="R209" s="86"/>
      <c r="S209" s="86"/>
      <c r="T209" s="87"/>
      <c r="U209" s="39"/>
      <c r="V209" s="39"/>
      <c r="W209" s="39"/>
      <c r="X209" s="39"/>
      <c r="Y209" s="39"/>
      <c r="Z209" s="39"/>
      <c r="AA209" s="39"/>
      <c r="AB209" s="39"/>
      <c r="AC209" s="39"/>
      <c r="AD209" s="39"/>
      <c r="AE209" s="39"/>
      <c r="AT209" s="18" t="s">
        <v>198</v>
      </c>
      <c r="AU209" s="18" t="s">
        <v>82</v>
      </c>
    </row>
    <row r="210" s="14" customFormat="1">
      <c r="A210" s="14"/>
      <c r="B210" s="249"/>
      <c r="C210" s="250"/>
      <c r="D210" s="227" t="s">
        <v>161</v>
      </c>
      <c r="E210" s="251" t="s">
        <v>19</v>
      </c>
      <c r="F210" s="252" t="s">
        <v>874</v>
      </c>
      <c r="G210" s="250"/>
      <c r="H210" s="251" t="s">
        <v>19</v>
      </c>
      <c r="I210" s="253"/>
      <c r="J210" s="250"/>
      <c r="K210" s="250"/>
      <c r="L210" s="254"/>
      <c r="M210" s="255"/>
      <c r="N210" s="256"/>
      <c r="O210" s="256"/>
      <c r="P210" s="256"/>
      <c r="Q210" s="256"/>
      <c r="R210" s="256"/>
      <c r="S210" s="256"/>
      <c r="T210" s="257"/>
      <c r="U210" s="14"/>
      <c r="V210" s="14"/>
      <c r="W210" s="14"/>
      <c r="X210" s="14"/>
      <c r="Y210" s="14"/>
      <c r="Z210" s="14"/>
      <c r="AA210" s="14"/>
      <c r="AB210" s="14"/>
      <c r="AC210" s="14"/>
      <c r="AD210" s="14"/>
      <c r="AE210" s="14"/>
      <c r="AT210" s="258" t="s">
        <v>161</v>
      </c>
      <c r="AU210" s="258" t="s">
        <v>82</v>
      </c>
      <c r="AV210" s="14" t="s">
        <v>80</v>
      </c>
      <c r="AW210" s="14" t="s">
        <v>35</v>
      </c>
      <c r="AX210" s="14" t="s">
        <v>73</v>
      </c>
      <c r="AY210" s="258" t="s">
        <v>150</v>
      </c>
    </row>
    <row r="211" s="13" customFormat="1">
      <c r="A211" s="13"/>
      <c r="B211" s="233"/>
      <c r="C211" s="234"/>
      <c r="D211" s="227" t="s">
        <v>161</v>
      </c>
      <c r="E211" s="235" t="s">
        <v>19</v>
      </c>
      <c r="F211" s="236" t="s">
        <v>875</v>
      </c>
      <c r="G211" s="234"/>
      <c r="H211" s="237">
        <v>28.350000000000001</v>
      </c>
      <c r="I211" s="238"/>
      <c r="J211" s="234"/>
      <c r="K211" s="234"/>
      <c r="L211" s="239"/>
      <c r="M211" s="240"/>
      <c r="N211" s="241"/>
      <c r="O211" s="241"/>
      <c r="P211" s="241"/>
      <c r="Q211" s="241"/>
      <c r="R211" s="241"/>
      <c r="S211" s="241"/>
      <c r="T211" s="242"/>
      <c r="U211" s="13"/>
      <c r="V211" s="13"/>
      <c r="W211" s="13"/>
      <c r="X211" s="13"/>
      <c r="Y211" s="13"/>
      <c r="Z211" s="13"/>
      <c r="AA211" s="13"/>
      <c r="AB211" s="13"/>
      <c r="AC211" s="13"/>
      <c r="AD211" s="13"/>
      <c r="AE211" s="13"/>
      <c r="AT211" s="243" t="s">
        <v>161</v>
      </c>
      <c r="AU211" s="243" t="s">
        <v>82</v>
      </c>
      <c r="AV211" s="13" t="s">
        <v>82</v>
      </c>
      <c r="AW211" s="13" t="s">
        <v>35</v>
      </c>
      <c r="AX211" s="13" t="s">
        <v>73</v>
      </c>
      <c r="AY211" s="243" t="s">
        <v>150</v>
      </c>
    </row>
    <row r="212" s="13" customFormat="1">
      <c r="A212" s="13"/>
      <c r="B212" s="233"/>
      <c r="C212" s="234"/>
      <c r="D212" s="227" t="s">
        <v>161</v>
      </c>
      <c r="E212" s="235" t="s">
        <v>19</v>
      </c>
      <c r="F212" s="236" t="s">
        <v>876</v>
      </c>
      <c r="G212" s="234"/>
      <c r="H212" s="237">
        <v>32.25</v>
      </c>
      <c r="I212" s="238"/>
      <c r="J212" s="234"/>
      <c r="K212" s="234"/>
      <c r="L212" s="239"/>
      <c r="M212" s="240"/>
      <c r="N212" s="241"/>
      <c r="O212" s="241"/>
      <c r="P212" s="241"/>
      <c r="Q212" s="241"/>
      <c r="R212" s="241"/>
      <c r="S212" s="241"/>
      <c r="T212" s="242"/>
      <c r="U212" s="13"/>
      <c r="V212" s="13"/>
      <c r="W212" s="13"/>
      <c r="X212" s="13"/>
      <c r="Y212" s="13"/>
      <c r="Z212" s="13"/>
      <c r="AA212" s="13"/>
      <c r="AB212" s="13"/>
      <c r="AC212" s="13"/>
      <c r="AD212" s="13"/>
      <c r="AE212" s="13"/>
      <c r="AT212" s="243" t="s">
        <v>161</v>
      </c>
      <c r="AU212" s="243" t="s">
        <v>82</v>
      </c>
      <c r="AV212" s="13" t="s">
        <v>82</v>
      </c>
      <c r="AW212" s="13" t="s">
        <v>35</v>
      </c>
      <c r="AX212" s="13" t="s">
        <v>73</v>
      </c>
      <c r="AY212" s="243" t="s">
        <v>150</v>
      </c>
    </row>
    <row r="213" s="2" customFormat="1" ht="24.15" customHeight="1">
      <c r="A213" s="39"/>
      <c r="B213" s="40"/>
      <c r="C213" s="214" t="s">
        <v>351</v>
      </c>
      <c r="D213" s="214" t="s">
        <v>152</v>
      </c>
      <c r="E213" s="215" t="s">
        <v>890</v>
      </c>
      <c r="F213" s="216" t="s">
        <v>891</v>
      </c>
      <c r="G213" s="217" t="s">
        <v>261</v>
      </c>
      <c r="H213" s="218">
        <v>60.600000000000001</v>
      </c>
      <c r="I213" s="219"/>
      <c r="J213" s="220">
        <f>ROUND(I213*H213,2)</f>
        <v>0</v>
      </c>
      <c r="K213" s="216" t="s">
        <v>625</v>
      </c>
      <c r="L213" s="45"/>
      <c r="M213" s="221" t="s">
        <v>19</v>
      </c>
      <c r="N213" s="222" t="s">
        <v>46</v>
      </c>
      <c r="O213" s="86"/>
      <c r="P213" s="223">
        <f>O213*H213</f>
        <v>0</v>
      </c>
      <c r="Q213" s="223">
        <v>0</v>
      </c>
      <c r="R213" s="223">
        <f>Q213*H213</f>
        <v>0</v>
      </c>
      <c r="S213" s="223">
        <v>0.017000000000000001</v>
      </c>
      <c r="T213" s="224">
        <f>S213*H213</f>
        <v>1.0302</v>
      </c>
      <c r="U213" s="39"/>
      <c r="V213" s="39"/>
      <c r="W213" s="39"/>
      <c r="X213" s="39"/>
      <c r="Y213" s="39"/>
      <c r="Z213" s="39"/>
      <c r="AA213" s="39"/>
      <c r="AB213" s="39"/>
      <c r="AC213" s="39"/>
      <c r="AD213" s="39"/>
      <c r="AE213" s="39"/>
      <c r="AR213" s="225" t="s">
        <v>156</v>
      </c>
      <c r="AT213" s="225" t="s">
        <v>152</v>
      </c>
      <c r="AU213" s="225" t="s">
        <v>82</v>
      </c>
      <c r="AY213" s="18" t="s">
        <v>150</v>
      </c>
      <c r="BE213" s="226">
        <f>IF(N213="základní",J213,0)</f>
        <v>0</v>
      </c>
      <c r="BF213" s="226">
        <f>IF(N213="snížená",J213,0)</f>
        <v>0</v>
      </c>
      <c r="BG213" s="226">
        <f>IF(N213="zákl. přenesená",J213,0)</f>
        <v>0</v>
      </c>
      <c r="BH213" s="226">
        <f>IF(N213="sníž. přenesená",J213,0)</f>
        <v>0</v>
      </c>
      <c r="BI213" s="226">
        <f>IF(N213="nulová",J213,0)</f>
        <v>0</v>
      </c>
      <c r="BJ213" s="18" t="s">
        <v>156</v>
      </c>
      <c r="BK213" s="226">
        <f>ROUND(I213*H213,2)</f>
        <v>0</v>
      </c>
      <c r="BL213" s="18" t="s">
        <v>156</v>
      </c>
      <c r="BM213" s="225" t="s">
        <v>892</v>
      </c>
    </row>
    <row r="214" s="2" customFormat="1">
      <c r="A214" s="39"/>
      <c r="B214" s="40"/>
      <c r="C214" s="41"/>
      <c r="D214" s="227" t="s">
        <v>158</v>
      </c>
      <c r="E214" s="41"/>
      <c r="F214" s="228" t="s">
        <v>893</v>
      </c>
      <c r="G214" s="41"/>
      <c r="H214" s="41"/>
      <c r="I214" s="229"/>
      <c r="J214" s="41"/>
      <c r="K214" s="41"/>
      <c r="L214" s="45"/>
      <c r="M214" s="230"/>
      <c r="N214" s="231"/>
      <c r="O214" s="86"/>
      <c r="P214" s="86"/>
      <c r="Q214" s="86"/>
      <c r="R214" s="86"/>
      <c r="S214" s="86"/>
      <c r="T214" s="87"/>
      <c r="U214" s="39"/>
      <c r="V214" s="39"/>
      <c r="W214" s="39"/>
      <c r="X214" s="39"/>
      <c r="Y214" s="39"/>
      <c r="Z214" s="39"/>
      <c r="AA214" s="39"/>
      <c r="AB214" s="39"/>
      <c r="AC214" s="39"/>
      <c r="AD214" s="39"/>
      <c r="AE214" s="39"/>
      <c r="AT214" s="18" t="s">
        <v>158</v>
      </c>
      <c r="AU214" s="18" t="s">
        <v>82</v>
      </c>
    </row>
    <row r="215" s="2" customFormat="1">
      <c r="A215" s="39"/>
      <c r="B215" s="40"/>
      <c r="C215" s="41"/>
      <c r="D215" s="247" t="s">
        <v>198</v>
      </c>
      <c r="E215" s="41"/>
      <c r="F215" s="248" t="s">
        <v>894</v>
      </c>
      <c r="G215" s="41"/>
      <c r="H215" s="41"/>
      <c r="I215" s="229"/>
      <c r="J215" s="41"/>
      <c r="K215" s="41"/>
      <c r="L215" s="45"/>
      <c r="M215" s="230"/>
      <c r="N215" s="231"/>
      <c r="O215" s="86"/>
      <c r="P215" s="86"/>
      <c r="Q215" s="86"/>
      <c r="R215" s="86"/>
      <c r="S215" s="86"/>
      <c r="T215" s="87"/>
      <c r="U215" s="39"/>
      <c r="V215" s="39"/>
      <c r="W215" s="39"/>
      <c r="X215" s="39"/>
      <c r="Y215" s="39"/>
      <c r="Z215" s="39"/>
      <c r="AA215" s="39"/>
      <c r="AB215" s="39"/>
      <c r="AC215" s="39"/>
      <c r="AD215" s="39"/>
      <c r="AE215" s="39"/>
      <c r="AT215" s="18" t="s">
        <v>198</v>
      </c>
      <c r="AU215" s="18" t="s">
        <v>82</v>
      </c>
    </row>
    <row r="216" s="14" customFormat="1">
      <c r="A216" s="14"/>
      <c r="B216" s="249"/>
      <c r="C216" s="250"/>
      <c r="D216" s="227" t="s">
        <v>161</v>
      </c>
      <c r="E216" s="251" t="s">
        <v>19</v>
      </c>
      <c r="F216" s="252" t="s">
        <v>874</v>
      </c>
      <c r="G216" s="250"/>
      <c r="H216" s="251" t="s">
        <v>19</v>
      </c>
      <c r="I216" s="253"/>
      <c r="J216" s="250"/>
      <c r="K216" s="250"/>
      <c r="L216" s="254"/>
      <c r="M216" s="255"/>
      <c r="N216" s="256"/>
      <c r="O216" s="256"/>
      <c r="P216" s="256"/>
      <c r="Q216" s="256"/>
      <c r="R216" s="256"/>
      <c r="S216" s="256"/>
      <c r="T216" s="257"/>
      <c r="U216" s="14"/>
      <c r="V216" s="14"/>
      <c r="W216" s="14"/>
      <c r="X216" s="14"/>
      <c r="Y216" s="14"/>
      <c r="Z216" s="14"/>
      <c r="AA216" s="14"/>
      <c r="AB216" s="14"/>
      <c r="AC216" s="14"/>
      <c r="AD216" s="14"/>
      <c r="AE216" s="14"/>
      <c r="AT216" s="258" t="s">
        <v>161</v>
      </c>
      <c r="AU216" s="258" t="s">
        <v>82</v>
      </c>
      <c r="AV216" s="14" t="s">
        <v>80</v>
      </c>
      <c r="AW216" s="14" t="s">
        <v>35</v>
      </c>
      <c r="AX216" s="14" t="s">
        <v>73</v>
      </c>
      <c r="AY216" s="258" t="s">
        <v>150</v>
      </c>
    </row>
    <row r="217" s="13" customFormat="1">
      <c r="A217" s="13"/>
      <c r="B217" s="233"/>
      <c r="C217" s="234"/>
      <c r="D217" s="227" t="s">
        <v>161</v>
      </c>
      <c r="E217" s="235" t="s">
        <v>19</v>
      </c>
      <c r="F217" s="236" t="s">
        <v>875</v>
      </c>
      <c r="G217" s="234"/>
      <c r="H217" s="237">
        <v>28.350000000000001</v>
      </c>
      <c r="I217" s="238"/>
      <c r="J217" s="234"/>
      <c r="K217" s="234"/>
      <c r="L217" s="239"/>
      <c r="M217" s="240"/>
      <c r="N217" s="241"/>
      <c r="O217" s="241"/>
      <c r="P217" s="241"/>
      <c r="Q217" s="241"/>
      <c r="R217" s="241"/>
      <c r="S217" s="241"/>
      <c r="T217" s="242"/>
      <c r="U217" s="13"/>
      <c r="V217" s="13"/>
      <c r="W217" s="13"/>
      <c r="X217" s="13"/>
      <c r="Y217" s="13"/>
      <c r="Z217" s="13"/>
      <c r="AA217" s="13"/>
      <c r="AB217" s="13"/>
      <c r="AC217" s="13"/>
      <c r="AD217" s="13"/>
      <c r="AE217" s="13"/>
      <c r="AT217" s="243" t="s">
        <v>161</v>
      </c>
      <c r="AU217" s="243" t="s">
        <v>82</v>
      </c>
      <c r="AV217" s="13" t="s">
        <v>82</v>
      </c>
      <c r="AW217" s="13" t="s">
        <v>35</v>
      </c>
      <c r="AX217" s="13" t="s">
        <v>73</v>
      </c>
      <c r="AY217" s="243" t="s">
        <v>150</v>
      </c>
    </row>
    <row r="218" s="13" customFormat="1">
      <c r="A218" s="13"/>
      <c r="B218" s="233"/>
      <c r="C218" s="234"/>
      <c r="D218" s="227" t="s">
        <v>161</v>
      </c>
      <c r="E218" s="235" t="s">
        <v>19</v>
      </c>
      <c r="F218" s="236" t="s">
        <v>876</v>
      </c>
      <c r="G218" s="234"/>
      <c r="H218" s="237">
        <v>32.25</v>
      </c>
      <c r="I218" s="238"/>
      <c r="J218" s="234"/>
      <c r="K218" s="234"/>
      <c r="L218" s="239"/>
      <c r="M218" s="240"/>
      <c r="N218" s="241"/>
      <c r="O218" s="241"/>
      <c r="P218" s="241"/>
      <c r="Q218" s="241"/>
      <c r="R218" s="241"/>
      <c r="S218" s="241"/>
      <c r="T218" s="242"/>
      <c r="U218" s="13"/>
      <c r="V218" s="13"/>
      <c r="W218" s="13"/>
      <c r="X218" s="13"/>
      <c r="Y218" s="13"/>
      <c r="Z218" s="13"/>
      <c r="AA218" s="13"/>
      <c r="AB218" s="13"/>
      <c r="AC218" s="13"/>
      <c r="AD218" s="13"/>
      <c r="AE218" s="13"/>
      <c r="AT218" s="243" t="s">
        <v>161</v>
      </c>
      <c r="AU218" s="243" t="s">
        <v>82</v>
      </c>
      <c r="AV218" s="13" t="s">
        <v>82</v>
      </c>
      <c r="AW218" s="13" t="s">
        <v>35</v>
      </c>
      <c r="AX218" s="13" t="s">
        <v>73</v>
      </c>
      <c r="AY218" s="243" t="s">
        <v>150</v>
      </c>
    </row>
    <row r="219" s="2" customFormat="1" ht="37.8" customHeight="1">
      <c r="A219" s="39"/>
      <c r="B219" s="40"/>
      <c r="C219" s="214" t="s">
        <v>359</v>
      </c>
      <c r="D219" s="214" t="s">
        <v>152</v>
      </c>
      <c r="E219" s="215" t="s">
        <v>895</v>
      </c>
      <c r="F219" s="216" t="s">
        <v>896</v>
      </c>
      <c r="G219" s="217" t="s">
        <v>261</v>
      </c>
      <c r="H219" s="218">
        <v>60.299999999999997</v>
      </c>
      <c r="I219" s="219"/>
      <c r="J219" s="220">
        <f>ROUND(I219*H219,2)</f>
        <v>0</v>
      </c>
      <c r="K219" s="216" t="s">
        <v>625</v>
      </c>
      <c r="L219" s="45"/>
      <c r="M219" s="221" t="s">
        <v>19</v>
      </c>
      <c r="N219" s="222" t="s">
        <v>46</v>
      </c>
      <c r="O219" s="86"/>
      <c r="P219" s="223">
        <f>O219*H219</f>
        <v>0</v>
      </c>
      <c r="Q219" s="223">
        <v>0</v>
      </c>
      <c r="R219" s="223">
        <f>Q219*H219</f>
        <v>0</v>
      </c>
      <c r="S219" s="223">
        <v>0</v>
      </c>
      <c r="T219" s="224">
        <f>S219*H219</f>
        <v>0</v>
      </c>
      <c r="U219" s="39"/>
      <c r="V219" s="39"/>
      <c r="W219" s="39"/>
      <c r="X219" s="39"/>
      <c r="Y219" s="39"/>
      <c r="Z219" s="39"/>
      <c r="AA219" s="39"/>
      <c r="AB219" s="39"/>
      <c r="AC219" s="39"/>
      <c r="AD219" s="39"/>
      <c r="AE219" s="39"/>
      <c r="AR219" s="225" t="s">
        <v>156</v>
      </c>
      <c r="AT219" s="225" t="s">
        <v>152</v>
      </c>
      <c r="AU219" s="225" t="s">
        <v>82</v>
      </c>
      <c r="AY219" s="18" t="s">
        <v>150</v>
      </c>
      <c r="BE219" s="226">
        <f>IF(N219="základní",J219,0)</f>
        <v>0</v>
      </c>
      <c r="BF219" s="226">
        <f>IF(N219="snížená",J219,0)</f>
        <v>0</v>
      </c>
      <c r="BG219" s="226">
        <f>IF(N219="zákl. přenesená",J219,0)</f>
        <v>0</v>
      </c>
      <c r="BH219" s="226">
        <f>IF(N219="sníž. přenesená",J219,0)</f>
        <v>0</v>
      </c>
      <c r="BI219" s="226">
        <f>IF(N219="nulová",J219,0)</f>
        <v>0</v>
      </c>
      <c r="BJ219" s="18" t="s">
        <v>156</v>
      </c>
      <c r="BK219" s="226">
        <f>ROUND(I219*H219,2)</f>
        <v>0</v>
      </c>
      <c r="BL219" s="18" t="s">
        <v>156</v>
      </c>
      <c r="BM219" s="225" t="s">
        <v>897</v>
      </c>
    </row>
    <row r="220" s="2" customFormat="1">
      <c r="A220" s="39"/>
      <c r="B220" s="40"/>
      <c r="C220" s="41"/>
      <c r="D220" s="227" t="s">
        <v>158</v>
      </c>
      <c r="E220" s="41"/>
      <c r="F220" s="228" t="s">
        <v>898</v>
      </c>
      <c r="G220" s="41"/>
      <c r="H220" s="41"/>
      <c r="I220" s="229"/>
      <c r="J220" s="41"/>
      <c r="K220" s="41"/>
      <c r="L220" s="45"/>
      <c r="M220" s="230"/>
      <c r="N220" s="231"/>
      <c r="O220" s="86"/>
      <c r="P220" s="86"/>
      <c r="Q220" s="86"/>
      <c r="R220" s="86"/>
      <c r="S220" s="86"/>
      <c r="T220" s="87"/>
      <c r="U220" s="39"/>
      <c r="V220" s="39"/>
      <c r="W220" s="39"/>
      <c r="X220" s="39"/>
      <c r="Y220" s="39"/>
      <c r="Z220" s="39"/>
      <c r="AA220" s="39"/>
      <c r="AB220" s="39"/>
      <c r="AC220" s="39"/>
      <c r="AD220" s="39"/>
      <c r="AE220" s="39"/>
      <c r="AT220" s="18" t="s">
        <v>158</v>
      </c>
      <c r="AU220" s="18" t="s">
        <v>82</v>
      </c>
    </row>
    <row r="221" s="2" customFormat="1">
      <c r="A221" s="39"/>
      <c r="B221" s="40"/>
      <c r="C221" s="41"/>
      <c r="D221" s="247" t="s">
        <v>198</v>
      </c>
      <c r="E221" s="41"/>
      <c r="F221" s="248" t="s">
        <v>899</v>
      </c>
      <c r="G221" s="41"/>
      <c r="H221" s="41"/>
      <c r="I221" s="229"/>
      <c r="J221" s="41"/>
      <c r="K221" s="41"/>
      <c r="L221" s="45"/>
      <c r="M221" s="230"/>
      <c r="N221" s="231"/>
      <c r="O221" s="86"/>
      <c r="P221" s="86"/>
      <c r="Q221" s="86"/>
      <c r="R221" s="86"/>
      <c r="S221" s="86"/>
      <c r="T221" s="87"/>
      <c r="U221" s="39"/>
      <c r="V221" s="39"/>
      <c r="W221" s="39"/>
      <c r="X221" s="39"/>
      <c r="Y221" s="39"/>
      <c r="Z221" s="39"/>
      <c r="AA221" s="39"/>
      <c r="AB221" s="39"/>
      <c r="AC221" s="39"/>
      <c r="AD221" s="39"/>
      <c r="AE221" s="39"/>
      <c r="AT221" s="18" t="s">
        <v>198</v>
      </c>
      <c r="AU221" s="18" t="s">
        <v>82</v>
      </c>
    </row>
    <row r="222" s="14" customFormat="1">
      <c r="A222" s="14"/>
      <c r="B222" s="249"/>
      <c r="C222" s="250"/>
      <c r="D222" s="227" t="s">
        <v>161</v>
      </c>
      <c r="E222" s="251" t="s">
        <v>19</v>
      </c>
      <c r="F222" s="252" t="s">
        <v>900</v>
      </c>
      <c r="G222" s="250"/>
      <c r="H222" s="251" t="s">
        <v>19</v>
      </c>
      <c r="I222" s="253"/>
      <c r="J222" s="250"/>
      <c r="K222" s="250"/>
      <c r="L222" s="254"/>
      <c r="M222" s="255"/>
      <c r="N222" s="256"/>
      <c r="O222" s="256"/>
      <c r="P222" s="256"/>
      <c r="Q222" s="256"/>
      <c r="R222" s="256"/>
      <c r="S222" s="256"/>
      <c r="T222" s="257"/>
      <c r="U222" s="14"/>
      <c r="V222" s="14"/>
      <c r="W222" s="14"/>
      <c r="X222" s="14"/>
      <c r="Y222" s="14"/>
      <c r="Z222" s="14"/>
      <c r="AA222" s="14"/>
      <c r="AB222" s="14"/>
      <c r="AC222" s="14"/>
      <c r="AD222" s="14"/>
      <c r="AE222" s="14"/>
      <c r="AT222" s="258" t="s">
        <v>161</v>
      </c>
      <c r="AU222" s="258" t="s">
        <v>82</v>
      </c>
      <c r="AV222" s="14" t="s">
        <v>80</v>
      </c>
      <c r="AW222" s="14" t="s">
        <v>35</v>
      </c>
      <c r="AX222" s="14" t="s">
        <v>73</v>
      </c>
      <c r="AY222" s="258" t="s">
        <v>150</v>
      </c>
    </row>
    <row r="223" s="13" customFormat="1">
      <c r="A223" s="13"/>
      <c r="B223" s="233"/>
      <c r="C223" s="234"/>
      <c r="D223" s="227" t="s">
        <v>161</v>
      </c>
      <c r="E223" s="235" t="s">
        <v>19</v>
      </c>
      <c r="F223" s="236" t="s">
        <v>901</v>
      </c>
      <c r="G223" s="234"/>
      <c r="H223" s="237">
        <v>31.5</v>
      </c>
      <c r="I223" s="238"/>
      <c r="J223" s="234"/>
      <c r="K223" s="234"/>
      <c r="L223" s="239"/>
      <c r="M223" s="240"/>
      <c r="N223" s="241"/>
      <c r="O223" s="241"/>
      <c r="P223" s="241"/>
      <c r="Q223" s="241"/>
      <c r="R223" s="241"/>
      <c r="S223" s="241"/>
      <c r="T223" s="242"/>
      <c r="U223" s="13"/>
      <c r="V223" s="13"/>
      <c r="W223" s="13"/>
      <c r="X223" s="13"/>
      <c r="Y223" s="13"/>
      <c r="Z223" s="13"/>
      <c r="AA223" s="13"/>
      <c r="AB223" s="13"/>
      <c r="AC223" s="13"/>
      <c r="AD223" s="13"/>
      <c r="AE223" s="13"/>
      <c r="AT223" s="243" t="s">
        <v>161</v>
      </c>
      <c r="AU223" s="243" t="s">
        <v>82</v>
      </c>
      <c r="AV223" s="13" t="s">
        <v>82</v>
      </c>
      <c r="AW223" s="13" t="s">
        <v>35</v>
      </c>
      <c r="AX223" s="13" t="s">
        <v>73</v>
      </c>
      <c r="AY223" s="243" t="s">
        <v>150</v>
      </c>
    </row>
    <row r="224" s="13" customFormat="1">
      <c r="A224" s="13"/>
      <c r="B224" s="233"/>
      <c r="C224" s="234"/>
      <c r="D224" s="227" t="s">
        <v>161</v>
      </c>
      <c r="E224" s="235" t="s">
        <v>19</v>
      </c>
      <c r="F224" s="236" t="s">
        <v>902</v>
      </c>
      <c r="G224" s="234"/>
      <c r="H224" s="237">
        <v>28.800000000000001</v>
      </c>
      <c r="I224" s="238"/>
      <c r="J224" s="234"/>
      <c r="K224" s="234"/>
      <c r="L224" s="239"/>
      <c r="M224" s="240"/>
      <c r="N224" s="241"/>
      <c r="O224" s="241"/>
      <c r="P224" s="241"/>
      <c r="Q224" s="241"/>
      <c r="R224" s="241"/>
      <c r="S224" s="241"/>
      <c r="T224" s="242"/>
      <c r="U224" s="13"/>
      <c r="V224" s="13"/>
      <c r="W224" s="13"/>
      <c r="X224" s="13"/>
      <c r="Y224" s="13"/>
      <c r="Z224" s="13"/>
      <c r="AA224" s="13"/>
      <c r="AB224" s="13"/>
      <c r="AC224" s="13"/>
      <c r="AD224" s="13"/>
      <c r="AE224" s="13"/>
      <c r="AT224" s="243" t="s">
        <v>161</v>
      </c>
      <c r="AU224" s="243" t="s">
        <v>82</v>
      </c>
      <c r="AV224" s="13" t="s">
        <v>82</v>
      </c>
      <c r="AW224" s="13" t="s">
        <v>35</v>
      </c>
      <c r="AX224" s="13" t="s">
        <v>73</v>
      </c>
      <c r="AY224" s="243" t="s">
        <v>150</v>
      </c>
    </row>
    <row r="225" s="2" customFormat="1" ht="37.8" customHeight="1">
      <c r="A225" s="39"/>
      <c r="B225" s="40"/>
      <c r="C225" s="214" t="s">
        <v>365</v>
      </c>
      <c r="D225" s="214" t="s">
        <v>152</v>
      </c>
      <c r="E225" s="215" t="s">
        <v>903</v>
      </c>
      <c r="F225" s="216" t="s">
        <v>904</v>
      </c>
      <c r="G225" s="217" t="s">
        <v>261</v>
      </c>
      <c r="H225" s="218">
        <v>3618</v>
      </c>
      <c r="I225" s="219"/>
      <c r="J225" s="220">
        <f>ROUND(I225*H225,2)</f>
        <v>0</v>
      </c>
      <c r="K225" s="216" t="s">
        <v>625</v>
      </c>
      <c r="L225" s="45"/>
      <c r="M225" s="221" t="s">
        <v>19</v>
      </c>
      <c r="N225" s="222" t="s">
        <v>46</v>
      </c>
      <c r="O225" s="86"/>
      <c r="P225" s="223">
        <f>O225*H225</f>
        <v>0</v>
      </c>
      <c r="Q225" s="223">
        <v>0</v>
      </c>
      <c r="R225" s="223">
        <f>Q225*H225</f>
        <v>0</v>
      </c>
      <c r="S225" s="223">
        <v>0</v>
      </c>
      <c r="T225" s="224">
        <f>S225*H225</f>
        <v>0</v>
      </c>
      <c r="U225" s="39"/>
      <c r="V225" s="39"/>
      <c r="W225" s="39"/>
      <c r="X225" s="39"/>
      <c r="Y225" s="39"/>
      <c r="Z225" s="39"/>
      <c r="AA225" s="39"/>
      <c r="AB225" s="39"/>
      <c r="AC225" s="39"/>
      <c r="AD225" s="39"/>
      <c r="AE225" s="39"/>
      <c r="AR225" s="225" t="s">
        <v>156</v>
      </c>
      <c r="AT225" s="225" t="s">
        <v>152</v>
      </c>
      <c r="AU225" s="225" t="s">
        <v>82</v>
      </c>
      <c r="AY225" s="18" t="s">
        <v>150</v>
      </c>
      <c r="BE225" s="226">
        <f>IF(N225="základní",J225,0)</f>
        <v>0</v>
      </c>
      <c r="BF225" s="226">
        <f>IF(N225="snížená",J225,0)</f>
        <v>0</v>
      </c>
      <c r="BG225" s="226">
        <f>IF(N225="zákl. přenesená",J225,0)</f>
        <v>0</v>
      </c>
      <c r="BH225" s="226">
        <f>IF(N225="sníž. přenesená",J225,0)</f>
        <v>0</v>
      </c>
      <c r="BI225" s="226">
        <f>IF(N225="nulová",J225,0)</f>
        <v>0</v>
      </c>
      <c r="BJ225" s="18" t="s">
        <v>156</v>
      </c>
      <c r="BK225" s="226">
        <f>ROUND(I225*H225,2)</f>
        <v>0</v>
      </c>
      <c r="BL225" s="18" t="s">
        <v>156</v>
      </c>
      <c r="BM225" s="225" t="s">
        <v>905</v>
      </c>
    </row>
    <row r="226" s="2" customFormat="1">
      <c r="A226" s="39"/>
      <c r="B226" s="40"/>
      <c r="C226" s="41"/>
      <c r="D226" s="227" t="s">
        <v>158</v>
      </c>
      <c r="E226" s="41"/>
      <c r="F226" s="228" t="s">
        <v>906</v>
      </c>
      <c r="G226" s="41"/>
      <c r="H226" s="41"/>
      <c r="I226" s="229"/>
      <c r="J226" s="41"/>
      <c r="K226" s="41"/>
      <c r="L226" s="45"/>
      <c r="M226" s="230"/>
      <c r="N226" s="231"/>
      <c r="O226" s="86"/>
      <c r="P226" s="86"/>
      <c r="Q226" s="86"/>
      <c r="R226" s="86"/>
      <c r="S226" s="86"/>
      <c r="T226" s="87"/>
      <c r="U226" s="39"/>
      <c r="V226" s="39"/>
      <c r="W226" s="39"/>
      <c r="X226" s="39"/>
      <c r="Y226" s="39"/>
      <c r="Z226" s="39"/>
      <c r="AA226" s="39"/>
      <c r="AB226" s="39"/>
      <c r="AC226" s="39"/>
      <c r="AD226" s="39"/>
      <c r="AE226" s="39"/>
      <c r="AT226" s="18" t="s">
        <v>158</v>
      </c>
      <c r="AU226" s="18" t="s">
        <v>82</v>
      </c>
    </row>
    <row r="227" s="2" customFormat="1">
      <c r="A227" s="39"/>
      <c r="B227" s="40"/>
      <c r="C227" s="41"/>
      <c r="D227" s="247" t="s">
        <v>198</v>
      </c>
      <c r="E227" s="41"/>
      <c r="F227" s="248" t="s">
        <v>907</v>
      </c>
      <c r="G227" s="41"/>
      <c r="H227" s="41"/>
      <c r="I227" s="229"/>
      <c r="J227" s="41"/>
      <c r="K227" s="41"/>
      <c r="L227" s="45"/>
      <c r="M227" s="230"/>
      <c r="N227" s="231"/>
      <c r="O227" s="86"/>
      <c r="P227" s="86"/>
      <c r="Q227" s="86"/>
      <c r="R227" s="86"/>
      <c r="S227" s="86"/>
      <c r="T227" s="87"/>
      <c r="U227" s="39"/>
      <c r="V227" s="39"/>
      <c r="W227" s="39"/>
      <c r="X227" s="39"/>
      <c r="Y227" s="39"/>
      <c r="Z227" s="39"/>
      <c r="AA227" s="39"/>
      <c r="AB227" s="39"/>
      <c r="AC227" s="39"/>
      <c r="AD227" s="39"/>
      <c r="AE227" s="39"/>
      <c r="AT227" s="18" t="s">
        <v>198</v>
      </c>
      <c r="AU227" s="18" t="s">
        <v>82</v>
      </c>
    </row>
    <row r="228" s="13" customFormat="1">
      <c r="A228" s="13"/>
      <c r="B228" s="233"/>
      <c r="C228" s="234"/>
      <c r="D228" s="227" t="s">
        <v>161</v>
      </c>
      <c r="E228" s="235" t="s">
        <v>19</v>
      </c>
      <c r="F228" s="236" t="s">
        <v>908</v>
      </c>
      <c r="G228" s="234"/>
      <c r="H228" s="237">
        <v>3618</v>
      </c>
      <c r="I228" s="238"/>
      <c r="J228" s="234"/>
      <c r="K228" s="234"/>
      <c r="L228" s="239"/>
      <c r="M228" s="240"/>
      <c r="N228" s="241"/>
      <c r="O228" s="241"/>
      <c r="P228" s="241"/>
      <c r="Q228" s="241"/>
      <c r="R228" s="241"/>
      <c r="S228" s="241"/>
      <c r="T228" s="242"/>
      <c r="U228" s="13"/>
      <c r="V228" s="13"/>
      <c r="W228" s="13"/>
      <c r="X228" s="13"/>
      <c r="Y228" s="13"/>
      <c r="Z228" s="13"/>
      <c r="AA228" s="13"/>
      <c r="AB228" s="13"/>
      <c r="AC228" s="13"/>
      <c r="AD228" s="13"/>
      <c r="AE228" s="13"/>
      <c r="AT228" s="243" t="s">
        <v>161</v>
      </c>
      <c r="AU228" s="243" t="s">
        <v>82</v>
      </c>
      <c r="AV228" s="13" t="s">
        <v>82</v>
      </c>
      <c r="AW228" s="13" t="s">
        <v>35</v>
      </c>
      <c r="AX228" s="13" t="s">
        <v>80</v>
      </c>
      <c r="AY228" s="243" t="s">
        <v>150</v>
      </c>
    </row>
    <row r="229" s="2" customFormat="1" ht="37.8" customHeight="1">
      <c r="A229" s="39"/>
      <c r="B229" s="40"/>
      <c r="C229" s="214" t="s">
        <v>373</v>
      </c>
      <c r="D229" s="214" t="s">
        <v>152</v>
      </c>
      <c r="E229" s="215" t="s">
        <v>909</v>
      </c>
      <c r="F229" s="216" t="s">
        <v>910</v>
      </c>
      <c r="G229" s="217" t="s">
        <v>261</v>
      </c>
      <c r="H229" s="218">
        <v>60.299999999999997</v>
      </c>
      <c r="I229" s="219"/>
      <c r="J229" s="220">
        <f>ROUND(I229*H229,2)</f>
        <v>0</v>
      </c>
      <c r="K229" s="216" t="s">
        <v>625</v>
      </c>
      <c r="L229" s="45"/>
      <c r="M229" s="221" t="s">
        <v>19</v>
      </c>
      <c r="N229" s="222" t="s">
        <v>46</v>
      </c>
      <c r="O229" s="86"/>
      <c r="P229" s="223">
        <f>O229*H229</f>
        <v>0</v>
      </c>
      <c r="Q229" s="223">
        <v>0</v>
      </c>
      <c r="R229" s="223">
        <f>Q229*H229</f>
        <v>0</v>
      </c>
      <c r="S229" s="223">
        <v>0</v>
      </c>
      <c r="T229" s="224">
        <f>S229*H229</f>
        <v>0</v>
      </c>
      <c r="U229" s="39"/>
      <c r="V229" s="39"/>
      <c r="W229" s="39"/>
      <c r="X229" s="39"/>
      <c r="Y229" s="39"/>
      <c r="Z229" s="39"/>
      <c r="AA229" s="39"/>
      <c r="AB229" s="39"/>
      <c r="AC229" s="39"/>
      <c r="AD229" s="39"/>
      <c r="AE229" s="39"/>
      <c r="AR229" s="225" t="s">
        <v>156</v>
      </c>
      <c r="AT229" s="225" t="s">
        <v>152</v>
      </c>
      <c r="AU229" s="225" t="s">
        <v>82</v>
      </c>
      <c r="AY229" s="18" t="s">
        <v>150</v>
      </c>
      <c r="BE229" s="226">
        <f>IF(N229="základní",J229,0)</f>
        <v>0</v>
      </c>
      <c r="BF229" s="226">
        <f>IF(N229="snížená",J229,0)</f>
        <v>0</v>
      </c>
      <c r="BG229" s="226">
        <f>IF(N229="zákl. přenesená",J229,0)</f>
        <v>0</v>
      </c>
      <c r="BH229" s="226">
        <f>IF(N229="sníž. přenesená",J229,0)</f>
        <v>0</v>
      </c>
      <c r="BI229" s="226">
        <f>IF(N229="nulová",J229,0)</f>
        <v>0</v>
      </c>
      <c r="BJ229" s="18" t="s">
        <v>156</v>
      </c>
      <c r="BK229" s="226">
        <f>ROUND(I229*H229,2)</f>
        <v>0</v>
      </c>
      <c r="BL229" s="18" t="s">
        <v>156</v>
      </c>
      <c r="BM229" s="225" t="s">
        <v>911</v>
      </c>
    </row>
    <row r="230" s="2" customFormat="1">
      <c r="A230" s="39"/>
      <c r="B230" s="40"/>
      <c r="C230" s="41"/>
      <c r="D230" s="227" t="s">
        <v>158</v>
      </c>
      <c r="E230" s="41"/>
      <c r="F230" s="228" t="s">
        <v>912</v>
      </c>
      <c r="G230" s="41"/>
      <c r="H230" s="41"/>
      <c r="I230" s="229"/>
      <c r="J230" s="41"/>
      <c r="K230" s="41"/>
      <c r="L230" s="45"/>
      <c r="M230" s="230"/>
      <c r="N230" s="231"/>
      <c r="O230" s="86"/>
      <c r="P230" s="86"/>
      <c r="Q230" s="86"/>
      <c r="R230" s="86"/>
      <c r="S230" s="86"/>
      <c r="T230" s="87"/>
      <c r="U230" s="39"/>
      <c r="V230" s="39"/>
      <c r="W230" s="39"/>
      <c r="X230" s="39"/>
      <c r="Y230" s="39"/>
      <c r="Z230" s="39"/>
      <c r="AA230" s="39"/>
      <c r="AB230" s="39"/>
      <c r="AC230" s="39"/>
      <c r="AD230" s="39"/>
      <c r="AE230" s="39"/>
      <c r="AT230" s="18" t="s">
        <v>158</v>
      </c>
      <c r="AU230" s="18" t="s">
        <v>82</v>
      </c>
    </row>
    <row r="231" s="2" customFormat="1">
      <c r="A231" s="39"/>
      <c r="B231" s="40"/>
      <c r="C231" s="41"/>
      <c r="D231" s="247" t="s">
        <v>198</v>
      </c>
      <c r="E231" s="41"/>
      <c r="F231" s="248" t="s">
        <v>913</v>
      </c>
      <c r="G231" s="41"/>
      <c r="H231" s="41"/>
      <c r="I231" s="229"/>
      <c r="J231" s="41"/>
      <c r="K231" s="41"/>
      <c r="L231" s="45"/>
      <c r="M231" s="230"/>
      <c r="N231" s="231"/>
      <c r="O231" s="86"/>
      <c r="P231" s="86"/>
      <c r="Q231" s="86"/>
      <c r="R231" s="86"/>
      <c r="S231" s="86"/>
      <c r="T231" s="87"/>
      <c r="U231" s="39"/>
      <c r="V231" s="39"/>
      <c r="W231" s="39"/>
      <c r="X231" s="39"/>
      <c r="Y231" s="39"/>
      <c r="Z231" s="39"/>
      <c r="AA231" s="39"/>
      <c r="AB231" s="39"/>
      <c r="AC231" s="39"/>
      <c r="AD231" s="39"/>
      <c r="AE231" s="39"/>
      <c r="AT231" s="18" t="s">
        <v>198</v>
      </c>
      <c r="AU231" s="18" t="s">
        <v>82</v>
      </c>
    </row>
    <row r="232" s="2" customFormat="1" ht="37.8" customHeight="1">
      <c r="A232" s="39"/>
      <c r="B232" s="40"/>
      <c r="C232" s="214" t="s">
        <v>378</v>
      </c>
      <c r="D232" s="214" t="s">
        <v>152</v>
      </c>
      <c r="E232" s="215" t="s">
        <v>914</v>
      </c>
      <c r="F232" s="216" t="s">
        <v>915</v>
      </c>
      <c r="G232" s="217" t="s">
        <v>155</v>
      </c>
      <c r="H232" s="218">
        <v>12.911</v>
      </c>
      <c r="I232" s="219"/>
      <c r="J232" s="220">
        <f>ROUND(I232*H232,2)</f>
        <v>0</v>
      </c>
      <c r="K232" s="216" t="s">
        <v>625</v>
      </c>
      <c r="L232" s="45"/>
      <c r="M232" s="221" t="s">
        <v>19</v>
      </c>
      <c r="N232" s="222" t="s">
        <v>46</v>
      </c>
      <c r="O232" s="86"/>
      <c r="P232" s="223">
        <f>O232*H232</f>
        <v>0</v>
      </c>
      <c r="Q232" s="223">
        <v>0</v>
      </c>
      <c r="R232" s="223">
        <f>Q232*H232</f>
        <v>0</v>
      </c>
      <c r="S232" s="223">
        <v>2.2000000000000002</v>
      </c>
      <c r="T232" s="224">
        <f>S232*H232</f>
        <v>28.404200000000003</v>
      </c>
      <c r="U232" s="39"/>
      <c r="V232" s="39"/>
      <c r="W232" s="39"/>
      <c r="X232" s="39"/>
      <c r="Y232" s="39"/>
      <c r="Z232" s="39"/>
      <c r="AA232" s="39"/>
      <c r="AB232" s="39"/>
      <c r="AC232" s="39"/>
      <c r="AD232" s="39"/>
      <c r="AE232" s="39"/>
      <c r="AR232" s="225" t="s">
        <v>156</v>
      </c>
      <c r="AT232" s="225" t="s">
        <v>152</v>
      </c>
      <c r="AU232" s="225" t="s">
        <v>82</v>
      </c>
      <c r="AY232" s="18" t="s">
        <v>150</v>
      </c>
      <c r="BE232" s="226">
        <f>IF(N232="základní",J232,0)</f>
        <v>0</v>
      </c>
      <c r="BF232" s="226">
        <f>IF(N232="snížená",J232,0)</f>
        <v>0</v>
      </c>
      <c r="BG232" s="226">
        <f>IF(N232="zákl. přenesená",J232,0)</f>
        <v>0</v>
      </c>
      <c r="BH232" s="226">
        <f>IF(N232="sníž. přenesená",J232,0)</f>
        <v>0</v>
      </c>
      <c r="BI232" s="226">
        <f>IF(N232="nulová",J232,0)</f>
        <v>0</v>
      </c>
      <c r="BJ232" s="18" t="s">
        <v>156</v>
      </c>
      <c r="BK232" s="226">
        <f>ROUND(I232*H232,2)</f>
        <v>0</v>
      </c>
      <c r="BL232" s="18" t="s">
        <v>156</v>
      </c>
      <c r="BM232" s="225" t="s">
        <v>916</v>
      </c>
    </row>
    <row r="233" s="2" customFormat="1">
      <c r="A233" s="39"/>
      <c r="B233" s="40"/>
      <c r="C233" s="41"/>
      <c r="D233" s="227" t="s">
        <v>158</v>
      </c>
      <c r="E233" s="41"/>
      <c r="F233" s="228" t="s">
        <v>917</v>
      </c>
      <c r="G233" s="41"/>
      <c r="H233" s="41"/>
      <c r="I233" s="229"/>
      <c r="J233" s="41"/>
      <c r="K233" s="41"/>
      <c r="L233" s="45"/>
      <c r="M233" s="230"/>
      <c r="N233" s="231"/>
      <c r="O233" s="86"/>
      <c r="P233" s="86"/>
      <c r="Q233" s="86"/>
      <c r="R233" s="86"/>
      <c r="S233" s="86"/>
      <c r="T233" s="87"/>
      <c r="U233" s="39"/>
      <c r="V233" s="39"/>
      <c r="W233" s="39"/>
      <c r="X233" s="39"/>
      <c r="Y233" s="39"/>
      <c r="Z233" s="39"/>
      <c r="AA233" s="39"/>
      <c r="AB233" s="39"/>
      <c r="AC233" s="39"/>
      <c r="AD233" s="39"/>
      <c r="AE233" s="39"/>
      <c r="AT233" s="18" t="s">
        <v>158</v>
      </c>
      <c r="AU233" s="18" t="s">
        <v>82</v>
      </c>
    </row>
    <row r="234" s="2" customFormat="1">
      <c r="A234" s="39"/>
      <c r="B234" s="40"/>
      <c r="C234" s="41"/>
      <c r="D234" s="247" t="s">
        <v>198</v>
      </c>
      <c r="E234" s="41"/>
      <c r="F234" s="248" t="s">
        <v>918</v>
      </c>
      <c r="G234" s="41"/>
      <c r="H234" s="41"/>
      <c r="I234" s="229"/>
      <c r="J234" s="41"/>
      <c r="K234" s="41"/>
      <c r="L234" s="45"/>
      <c r="M234" s="230"/>
      <c r="N234" s="231"/>
      <c r="O234" s="86"/>
      <c r="P234" s="86"/>
      <c r="Q234" s="86"/>
      <c r="R234" s="86"/>
      <c r="S234" s="86"/>
      <c r="T234" s="87"/>
      <c r="U234" s="39"/>
      <c r="V234" s="39"/>
      <c r="W234" s="39"/>
      <c r="X234" s="39"/>
      <c r="Y234" s="39"/>
      <c r="Z234" s="39"/>
      <c r="AA234" s="39"/>
      <c r="AB234" s="39"/>
      <c r="AC234" s="39"/>
      <c r="AD234" s="39"/>
      <c r="AE234" s="39"/>
      <c r="AT234" s="18" t="s">
        <v>198</v>
      </c>
      <c r="AU234" s="18" t="s">
        <v>82</v>
      </c>
    </row>
    <row r="235" s="13" customFormat="1">
      <c r="A235" s="13"/>
      <c r="B235" s="233"/>
      <c r="C235" s="234"/>
      <c r="D235" s="227" t="s">
        <v>161</v>
      </c>
      <c r="E235" s="235" t="s">
        <v>19</v>
      </c>
      <c r="F235" s="236" t="s">
        <v>919</v>
      </c>
      <c r="G235" s="234"/>
      <c r="H235" s="237">
        <v>1.175</v>
      </c>
      <c r="I235" s="238"/>
      <c r="J235" s="234"/>
      <c r="K235" s="234"/>
      <c r="L235" s="239"/>
      <c r="M235" s="240"/>
      <c r="N235" s="241"/>
      <c r="O235" s="241"/>
      <c r="P235" s="241"/>
      <c r="Q235" s="241"/>
      <c r="R235" s="241"/>
      <c r="S235" s="241"/>
      <c r="T235" s="242"/>
      <c r="U235" s="13"/>
      <c r="V235" s="13"/>
      <c r="W235" s="13"/>
      <c r="X235" s="13"/>
      <c r="Y235" s="13"/>
      <c r="Z235" s="13"/>
      <c r="AA235" s="13"/>
      <c r="AB235" s="13"/>
      <c r="AC235" s="13"/>
      <c r="AD235" s="13"/>
      <c r="AE235" s="13"/>
      <c r="AT235" s="243" t="s">
        <v>161</v>
      </c>
      <c r="AU235" s="243" t="s">
        <v>82</v>
      </c>
      <c r="AV235" s="13" t="s">
        <v>82</v>
      </c>
      <c r="AW235" s="13" t="s">
        <v>35</v>
      </c>
      <c r="AX235" s="13" t="s">
        <v>73</v>
      </c>
      <c r="AY235" s="243" t="s">
        <v>150</v>
      </c>
    </row>
    <row r="236" s="13" customFormat="1">
      <c r="A236" s="13"/>
      <c r="B236" s="233"/>
      <c r="C236" s="234"/>
      <c r="D236" s="227" t="s">
        <v>161</v>
      </c>
      <c r="E236" s="235" t="s">
        <v>19</v>
      </c>
      <c r="F236" s="236" t="s">
        <v>920</v>
      </c>
      <c r="G236" s="234"/>
      <c r="H236" s="237">
        <v>9.9000000000000004</v>
      </c>
      <c r="I236" s="238"/>
      <c r="J236" s="234"/>
      <c r="K236" s="234"/>
      <c r="L236" s="239"/>
      <c r="M236" s="240"/>
      <c r="N236" s="241"/>
      <c r="O236" s="241"/>
      <c r="P236" s="241"/>
      <c r="Q236" s="241"/>
      <c r="R236" s="241"/>
      <c r="S236" s="241"/>
      <c r="T236" s="242"/>
      <c r="U236" s="13"/>
      <c r="V236" s="13"/>
      <c r="W236" s="13"/>
      <c r="X236" s="13"/>
      <c r="Y236" s="13"/>
      <c r="Z236" s="13"/>
      <c r="AA236" s="13"/>
      <c r="AB236" s="13"/>
      <c r="AC236" s="13"/>
      <c r="AD236" s="13"/>
      <c r="AE236" s="13"/>
      <c r="AT236" s="243" t="s">
        <v>161</v>
      </c>
      <c r="AU236" s="243" t="s">
        <v>82</v>
      </c>
      <c r="AV236" s="13" t="s">
        <v>82</v>
      </c>
      <c r="AW236" s="13" t="s">
        <v>35</v>
      </c>
      <c r="AX236" s="13" t="s">
        <v>73</v>
      </c>
      <c r="AY236" s="243" t="s">
        <v>150</v>
      </c>
    </row>
    <row r="237" s="13" customFormat="1">
      <c r="A237" s="13"/>
      <c r="B237" s="233"/>
      <c r="C237" s="234"/>
      <c r="D237" s="227" t="s">
        <v>161</v>
      </c>
      <c r="E237" s="235" t="s">
        <v>19</v>
      </c>
      <c r="F237" s="236" t="s">
        <v>921</v>
      </c>
      <c r="G237" s="234"/>
      <c r="H237" s="237">
        <v>1.8360000000000001</v>
      </c>
      <c r="I237" s="238"/>
      <c r="J237" s="234"/>
      <c r="K237" s="234"/>
      <c r="L237" s="239"/>
      <c r="M237" s="240"/>
      <c r="N237" s="241"/>
      <c r="O237" s="241"/>
      <c r="P237" s="241"/>
      <c r="Q237" s="241"/>
      <c r="R237" s="241"/>
      <c r="S237" s="241"/>
      <c r="T237" s="242"/>
      <c r="U237" s="13"/>
      <c r="V237" s="13"/>
      <c r="W237" s="13"/>
      <c r="X237" s="13"/>
      <c r="Y237" s="13"/>
      <c r="Z237" s="13"/>
      <c r="AA237" s="13"/>
      <c r="AB237" s="13"/>
      <c r="AC237" s="13"/>
      <c r="AD237" s="13"/>
      <c r="AE237" s="13"/>
      <c r="AT237" s="243" t="s">
        <v>161</v>
      </c>
      <c r="AU237" s="243" t="s">
        <v>82</v>
      </c>
      <c r="AV237" s="13" t="s">
        <v>82</v>
      </c>
      <c r="AW237" s="13" t="s">
        <v>35</v>
      </c>
      <c r="AX237" s="13" t="s">
        <v>73</v>
      </c>
      <c r="AY237" s="243" t="s">
        <v>150</v>
      </c>
    </row>
    <row r="238" s="2" customFormat="1" ht="37.8" customHeight="1">
      <c r="A238" s="39"/>
      <c r="B238" s="40"/>
      <c r="C238" s="214" t="s">
        <v>385</v>
      </c>
      <c r="D238" s="214" t="s">
        <v>152</v>
      </c>
      <c r="E238" s="215" t="s">
        <v>922</v>
      </c>
      <c r="F238" s="216" t="s">
        <v>923</v>
      </c>
      <c r="G238" s="217" t="s">
        <v>326</v>
      </c>
      <c r="H238" s="218">
        <v>15.6</v>
      </c>
      <c r="I238" s="219"/>
      <c r="J238" s="220">
        <f>ROUND(I238*H238,2)</f>
        <v>0</v>
      </c>
      <c r="K238" s="216" t="s">
        <v>625</v>
      </c>
      <c r="L238" s="45"/>
      <c r="M238" s="221" t="s">
        <v>19</v>
      </c>
      <c r="N238" s="222" t="s">
        <v>46</v>
      </c>
      <c r="O238" s="86"/>
      <c r="P238" s="223">
        <f>O238*H238</f>
        <v>0</v>
      </c>
      <c r="Q238" s="223">
        <v>0.05262</v>
      </c>
      <c r="R238" s="223">
        <f>Q238*H238</f>
        <v>0.82087199999999994</v>
      </c>
      <c r="S238" s="223">
        <v>0</v>
      </c>
      <c r="T238" s="224">
        <f>S238*H238</f>
        <v>0</v>
      </c>
      <c r="U238" s="39"/>
      <c r="V238" s="39"/>
      <c r="W238" s="39"/>
      <c r="X238" s="39"/>
      <c r="Y238" s="39"/>
      <c r="Z238" s="39"/>
      <c r="AA238" s="39"/>
      <c r="AB238" s="39"/>
      <c r="AC238" s="39"/>
      <c r="AD238" s="39"/>
      <c r="AE238" s="39"/>
      <c r="AR238" s="225" t="s">
        <v>156</v>
      </c>
      <c r="AT238" s="225" t="s">
        <v>152</v>
      </c>
      <c r="AU238" s="225" t="s">
        <v>82</v>
      </c>
      <c r="AY238" s="18" t="s">
        <v>150</v>
      </c>
      <c r="BE238" s="226">
        <f>IF(N238="základní",J238,0)</f>
        <v>0</v>
      </c>
      <c r="BF238" s="226">
        <f>IF(N238="snížená",J238,0)</f>
        <v>0</v>
      </c>
      <c r="BG238" s="226">
        <f>IF(N238="zákl. přenesená",J238,0)</f>
        <v>0</v>
      </c>
      <c r="BH238" s="226">
        <f>IF(N238="sníž. přenesená",J238,0)</f>
        <v>0</v>
      </c>
      <c r="BI238" s="226">
        <f>IF(N238="nulová",J238,0)</f>
        <v>0</v>
      </c>
      <c r="BJ238" s="18" t="s">
        <v>156</v>
      </c>
      <c r="BK238" s="226">
        <f>ROUND(I238*H238,2)</f>
        <v>0</v>
      </c>
      <c r="BL238" s="18" t="s">
        <v>156</v>
      </c>
      <c r="BM238" s="225" t="s">
        <v>924</v>
      </c>
    </row>
    <row r="239" s="2" customFormat="1">
      <c r="A239" s="39"/>
      <c r="B239" s="40"/>
      <c r="C239" s="41"/>
      <c r="D239" s="227" t="s">
        <v>158</v>
      </c>
      <c r="E239" s="41"/>
      <c r="F239" s="228" t="s">
        <v>925</v>
      </c>
      <c r="G239" s="41"/>
      <c r="H239" s="41"/>
      <c r="I239" s="229"/>
      <c r="J239" s="41"/>
      <c r="K239" s="41"/>
      <c r="L239" s="45"/>
      <c r="M239" s="230"/>
      <c r="N239" s="231"/>
      <c r="O239" s="86"/>
      <c r="P239" s="86"/>
      <c r="Q239" s="86"/>
      <c r="R239" s="86"/>
      <c r="S239" s="86"/>
      <c r="T239" s="87"/>
      <c r="U239" s="39"/>
      <c r="V239" s="39"/>
      <c r="W239" s="39"/>
      <c r="X239" s="39"/>
      <c r="Y239" s="39"/>
      <c r="Z239" s="39"/>
      <c r="AA239" s="39"/>
      <c r="AB239" s="39"/>
      <c r="AC239" s="39"/>
      <c r="AD239" s="39"/>
      <c r="AE239" s="39"/>
      <c r="AT239" s="18" t="s">
        <v>158</v>
      </c>
      <c r="AU239" s="18" t="s">
        <v>82</v>
      </c>
    </row>
    <row r="240" s="2" customFormat="1">
      <c r="A240" s="39"/>
      <c r="B240" s="40"/>
      <c r="C240" s="41"/>
      <c r="D240" s="247" t="s">
        <v>198</v>
      </c>
      <c r="E240" s="41"/>
      <c r="F240" s="248" t="s">
        <v>926</v>
      </c>
      <c r="G240" s="41"/>
      <c r="H240" s="41"/>
      <c r="I240" s="229"/>
      <c r="J240" s="41"/>
      <c r="K240" s="41"/>
      <c r="L240" s="45"/>
      <c r="M240" s="230"/>
      <c r="N240" s="231"/>
      <c r="O240" s="86"/>
      <c r="P240" s="86"/>
      <c r="Q240" s="86"/>
      <c r="R240" s="86"/>
      <c r="S240" s="86"/>
      <c r="T240" s="87"/>
      <c r="U240" s="39"/>
      <c r="V240" s="39"/>
      <c r="W240" s="39"/>
      <c r="X240" s="39"/>
      <c r="Y240" s="39"/>
      <c r="Z240" s="39"/>
      <c r="AA240" s="39"/>
      <c r="AB240" s="39"/>
      <c r="AC240" s="39"/>
      <c r="AD240" s="39"/>
      <c r="AE240" s="39"/>
      <c r="AT240" s="18" t="s">
        <v>198</v>
      </c>
      <c r="AU240" s="18" t="s">
        <v>82</v>
      </c>
    </row>
    <row r="241" s="13" customFormat="1">
      <c r="A241" s="13"/>
      <c r="B241" s="233"/>
      <c r="C241" s="234"/>
      <c r="D241" s="227" t="s">
        <v>161</v>
      </c>
      <c r="E241" s="235" t="s">
        <v>19</v>
      </c>
      <c r="F241" s="236" t="s">
        <v>927</v>
      </c>
      <c r="G241" s="234"/>
      <c r="H241" s="237">
        <v>15.6</v>
      </c>
      <c r="I241" s="238"/>
      <c r="J241" s="234"/>
      <c r="K241" s="234"/>
      <c r="L241" s="239"/>
      <c r="M241" s="240"/>
      <c r="N241" s="241"/>
      <c r="O241" s="241"/>
      <c r="P241" s="241"/>
      <c r="Q241" s="241"/>
      <c r="R241" s="241"/>
      <c r="S241" s="241"/>
      <c r="T241" s="242"/>
      <c r="U241" s="13"/>
      <c r="V241" s="13"/>
      <c r="W241" s="13"/>
      <c r="X241" s="13"/>
      <c r="Y241" s="13"/>
      <c r="Z241" s="13"/>
      <c r="AA241" s="13"/>
      <c r="AB241" s="13"/>
      <c r="AC241" s="13"/>
      <c r="AD241" s="13"/>
      <c r="AE241" s="13"/>
      <c r="AT241" s="243" t="s">
        <v>161</v>
      </c>
      <c r="AU241" s="243" t="s">
        <v>82</v>
      </c>
      <c r="AV241" s="13" t="s">
        <v>82</v>
      </c>
      <c r="AW241" s="13" t="s">
        <v>35</v>
      </c>
      <c r="AX241" s="13" t="s">
        <v>80</v>
      </c>
      <c r="AY241" s="243" t="s">
        <v>150</v>
      </c>
    </row>
    <row r="242" s="2" customFormat="1" ht="44.25" customHeight="1">
      <c r="A242" s="39"/>
      <c r="B242" s="40"/>
      <c r="C242" s="214" t="s">
        <v>390</v>
      </c>
      <c r="D242" s="214" t="s">
        <v>152</v>
      </c>
      <c r="E242" s="215" t="s">
        <v>928</v>
      </c>
      <c r="F242" s="216" t="s">
        <v>929</v>
      </c>
      <c r="G242" s="217" t="s">
        <v>326</v>
      </c>
      <c r="H242" s="218">
        <v>22.600000000000001</v>
      </c>
      <c r="I242" s="219"/>
      <c r="J242" s="220">
        <f>ROUND(I242*H242,2)</f>
        <v>0</v>
      </c>
      <c r="K242" s="216" t="s">
        <v>625</v>
      </c>
      <c r="L242" s="45"/>
      <c r="M242" s="221" t="s">
        <v>19</v>
      </c>
      <c r="N242" s="222" t="s">
        <v>46</v>
      </c>
      <c r="O242" s="86"/>
      <c r="P242" s="223">
        <f>O242*H242</f>
        <v>0</v>
      </c>
      <c r="Q242" s="223">
        <v>0.00562</v>
      </c>
      <c r="R242" s="223">
        <f>Q242*H242</f>
        <v>0.12701200000000001</v>
      </c>
      <c r="S242" s="223">
        <v>0</v>
      </c>
      <c r="T242" s="224">
        <f>S242*H242</f>
        <v>0</v>
      </c>
      <c r="U242" s="39"/>
      <c r="V242" s="39"/>
      <c r="W242" s="39"/>
      <c r="X242" s="39"/>
      <c r="Y242" s="39"/>
      <c r="Z242" s="39"/>
      <c r="AA242" s="39"/>
      <c r="AB242" s="39"/>
      <c r="AC242" s="39"/>
      <c r="AD242" s="39"/>
      <c r="AE242" s="39"/>
      <c r="AR242" s="225" t="s">
        <v>156</v>
      </c>
      <c r="AT242" s="225" t="s">
        <v>152</v>
      </c>
      <c r="AU242" s="225" t="s">
        <v>82</v>
      </c>
      <c r="AY242" s="18" t="s">
        <v>150</v>
      </c>
      <c r="BE242" s="226">
        <f>IF(N242="základní",J242,0)</f>
        <v>0</v>
      </c>
      <c r="BF242" s="226">
        <f>IF(N242="snížená",J242,0)</f>
        <v>0</v>
      </c>
      <c r="BG242" s="226">
        <f>IF(N242="zákl. přenesená",J242,0)</f>
        <v>0</v>
      </c>
      <c r="BH242" s="226">
        <f>IF(N242="sníž. přenesená",J242,0)</f>
        <v>0</v>
      </c>
      <c r="BI242" s="226">
        <f>IF(N242="nulová",J242,0)</f>
        <v>0</v>
      </c>
      <c r="BJ242" s="18" t="s">
        <v>156</v>
      </c>
      <c r="BK242" s="226">
        <f>ROUND(I242*H242,2)</f>
        <v>0</v>
      </c>
      <c r="BL242" s="18" t="s">
        <v>156</v>
      </c>
      <c r="BM242" s="225" t="s">
        <v>930</v>
      </c>
    </row>
    <row r="243" s="2" customFormat="1">
      <c r="A243" s="39"/>
      <c r="B243" s="40"/>
      <c r="C243" s="41"/>
      <c r="D243" s="227" t="s">
        <v>158</v>
      </c>
      <c r="E243" s="41"/>
      <c r="F243" s="228" t="s">
        <v>931</v>
      </c>
      <c r="G243" s="41"/>
      <c r="H243" s="41"/>
      <c r="I243" s="229"/>
      <c r="J243" s="41"/>
      <c r="K243" s="41"/>
      <c r="L243" s="45"/>
      <c r="M243" s="230"/>
      <c r="N243" s="231"/>
      <c r="O243" s="86"/>
      <c r="P243" s="86"/>
      <c r="Q243" s="86"/>
      <c r="R243" s="86"/>
      <c r="S243" s="86"/>
      <c r="T243" s="87"/>
      <c r="U243" s="39"/>
      <c r="V243" s="39"/>
      <c r="W243" s="39"/>
      <c r="X243" s="39"/>
      <c r="Y243" s="39"/>
      <c r="Z243" s="39"/>
      <c r="AA243" s="39"/>
      <c r="AB243" s="39"/>
      <c r="AC243" s="39"/>
      <c r="AD243" s="39"/>
      <c r="AE243" s="39"/>
      <c r="AT243" s="18" t="s">
        <v>158</v>
      </c>
      <c r="AU243" s="18" t="s">
        <v>82</v>
      </c>
    </row>
    <row r="244" s="2" customFormat="1">
      <c r="A244" s="39"/>
      <c r="B244" s="40"/>
      <c r="C244" s="41"/>
      <c r="D244" s="247" t="s">
        <v>198</v>
      </c>
      <c r="E244" s="41"/>
      <c r="F244" s="248" t="s">
        <v>932</v>
      </c>
      <c r="G244" s="41"/>
      <c r="H244" s="41"/>
      <c r="I244" s="229"/>
      <c r="J244" s="41"/>
      <c r="K244" s="41"/>
      <c r="L244" s="45"/>
      <c r="M244" s="230"/>
      <c r="N244" s="231"/>
      <c r="O244" s="86"/>
      <c r="P244" s="86"/>
      <c r="Q244" s="86"/>
      <c r="R244" s="86"/>
      <c r="S244" s="86"/>
      <c r="T244" s="87"/>
      <c r="U244" s="39"/>
      <c r="V244" s="39"/>
      <c r="W244" s="39"/>
      <c r="X244" s="39"/>
      <c r="Y244" s="39"/>
      <c r="Z244" s="39"/>
      <c r="AA244" s="39"/>
      <c r="AB244" s="39"/>
      <c r="AC244" s="39"/>
      <c r="AD244" s="39"/>
      <c r="AE244" s="39"/>
      <c r="AT244" s="18" t="s">
        <v>198</v>
      </c>
      <c r="AU244" s="18" t="s">
        <v>82</v>
      </c>
    </row>
    <row r="245" s="13" customFormat="1">
      <c r="A245" s="13"/>
      <c r="B245" s="233"/>
      <c r="C245" s="234"/>
      <c r="D245" s="227" t="s">
        <v>161</v>
      </c>
      <c r="E245" s="235" t="s">
        <v>19</v>
      </c>
      <c r="F245" s="236" t="s">
        <v>933</v>
      </c>
      <c r="G245" s="234"/>
      <c r="H245" s="237">
        <v>22.600000000000001</v>
      </c>
      <c r="I245" s="238"/>
      <c r="J245" s="234"/>
      <c r="K245" s="234"/>
      <c r="L245" s="239"/>
      <c r="M245" s="240"/>
      <c r="N245" s="241"/>
      <c r="O245" s="241"/>
      <c r="P245" s="241"/>
      <c r="Q245" s="241"/>
      <c r="R245" s="241"/>
      <c r="S245" s="241"/>
      <c r="T245" s="242"/>
      <c r="U245" s="13"/>
      <c r="V245" s="13"/>
      <c r="W245" s="13"/>
      <c r="X245" s="13"/>
      <c r="Y245" s="13"/>
      <c r="Z245" s="13"/>
      <c r="AA245" s="13"/>
      <c r="AB245" s="13"/>
      <c r="AC245" s="13"/>
      <c r="AD245" s="13"/>
      <c r="AE245" s="13"/>
      <c r="AT245" s="243" t="s">
        <v>161</v>
      </c>
      <c r="AU245" s="243" t="s">
        <v>82</v>
      </c>
      <c r="AV245" s="13" t="s">
        <v>82</v>
      </c>
      <c r="AW245" s="13" t="s">
        <v>35</v>
      </c>
      <c r="AX245" s="13" t="s">
        <v>80</v>
      </c>
      <c r="AY245" s="243" t="s">
        <v>150</v>
      </c>
    </row>
    <row r="246" s="2" customFormat="1" ht="24.15" customHeight="1">
      <c r="A246" s="39"/>
      <c r="B246" s="40"/>
      <c r="C246" s="214" t="s">
        <v>397</v>
      </c>
      <c r="D246" s="214" t="s">
        <v>152</v>
      </c>
      <c r="E246" s="215" t="s">
        <v>934</v>
      </c>
      <c r="F246" s="216" t="s">
        <v>935</v>
      </c>
      <c r="G246" s="217" t="s">
        <v>261</v>
      </c>
      <c r="H246" s="218">
        <v>152.78999999999999</v>
      </c>
      <c r="I246" s="219"/>
      <c r="J246" s="220">
        <f>ROUND(I246*H246,2)</f>
        <v>0</v>
      </c>
      <c r="K246" s="216" t="s">
        <v>625</v>
      </c>
      <c r="L246" s="45"/>
      <c r="M246" s="221" t="s">
        <v>19</v>
      </c>
      <c r="N246" s="222" t="s">
        <v>46</v>
      </c>
      <c r="O246" s="86"/>
      <c r="P246" s="223">
        <f>O246*H246</f>
        <v>0</v>
      </c>
      <c r="Q246" s="223">
        <v>0</v>
      </c>
      <c r="R246" s="223">
        <f>Q246*H246</f>
        <v>0</v>
      </c>
      <c r="S246" s="223">
        <v>0</v>
      </c>
      <c r="T246" s="224">
        <f>S246*H246</f>
        <v>0</v>
      </c>
      <c r="U246" s="39"/>
      <c r="V246" s="39"/>
      <c r="W246" s="39"/>
      <c r="X246" s="39"/>
      <c r="Y246" s="39"/>
      <c r="Z246" s="39"/>
      <c r="AA246" s="39"/>
      <c r="AB246" s="39"/>
      <c r="AC246" s="39"/>
      <c r="AD246" s="39"/>
      <c r="AE246" s="39"/>
      <c r="AR246" s="225" t="s">
        <v>156</v>
      </c>
      <c r="AT246" s="225" t="s">
        <v>152</v>
      </c>
      <c r="AU246" s="225" t="s">
        <v>82</v>
      </c>
      <c r="AY246" s="18" t="s">
        <v>150</v>
      </c>
      <c r="BE246" s="226">
        <f>IF(N246="základní",J246,0)</f>
        <v>0</v>
      </c>
      <c r="BF246" s="226">
        <f>IF(N246="snížená",J246,0)</f>
        <v>0</v>
      </c>
      <c r="BG246" s="226">
        <f>IF(N246="zákl. přenesená",J246,0)</f>
        <v>0</v>
      </c>
      <c r="BH246" s="226">
        <f>IF(N246="sníž. přenesená",J246,0)</f>
        <v>0</v>
      </c>
      <c r="BI246" s="226">
        <f>IF(N246="nulová",J246,0)</f>
        <v>0</v>
      </c>
      <c r="BJ246" s="18" t="s">
        <v>156</v>
      </c>
      <c r="BK246" s="226">
        <f>ROUND(I246*H246,2)</f>
        <v>0</v>
      </c>
      <c r="BL246" s="18" t="s">
        <v>156</v>
      </c>
      <c r="BM246" s="225" t="s">
        <v>936</v>
      </c>
    </row>
    <row r="247" s="2" customFormat="1">
      <c r="A247" s="39"/>
      <c r="B247" s="40"/>
      <c r="C247" s="41"/>
      <c r="D247" s="227" t="s">
        <v>158</v>
      </c>
      <c r="E247" s="41"/>
      <c r="F247" s="228" t="s">
        <v>935</v>
      </c>
      <c r="G247" s="41"/>
      <c r="H247" s="41"/>
      <c r="I247" s="229"/>
      <c r="J247" s="41"/>
      <c r="K247" s="41"/>
      <c r="L247" s="45"/>
      <c r="M247" s="230"/>
      <c r="N247" s="231"/>
      <c r="O247" s="86"/>
      <c r="P247" s="86"/>
      <c r="Q247" s="86"/>
      <c r="R247" s="86"/>
      <c r="S247" s="86"/>
      <c r="T247" s="87"/>
      <c r="U247" s="39"/>
      <c r="V247" s="39"/>
      <c r="W247" s="39"/>
      <c r="X247" s="39"/>
      <c r="Y247" s="39"/>
      <c r="Z247" s="39"/>
      <c r="AA247" s="39"/>
      <c r="AB247" s="39"/>
      <c r="AC247" s="39"/>
      <c r="AD247" s="39"/>
      <c r="AE247" s="39"/>
      <c r="AT247" s="18" t="s">
        <v>158</v>
      </c>
      <c r="AU247" s="18" t="s">
        <v>82</v>
      </c>
    </row>
    <row r="248" s="2" customFormat="1">
      <c r="A248" s="39"/>
      <c r="B248" s="40"/>
      <c r="C248" s="41"/>
      <c r="D248" s="247" t="s">
        <v>198</v>
      </c>
      <c r="E248" s="41"/>
      <c r="F248" s="248" t="s">
        <v>937</v>
      </c>
      <c r="G248" s="41"/>
      <c r="H248" s="41"/>
      <c r="I248" s="229"/>
      <c r="J248" s="41"/>
      <c r="K248" s="41"/>
      <c r="L248" s="45"/>
      <c r="M248" s="230"/>
      <c r="N248" s="231"/>
      <c r="O248" s="86"/>
      <c r="P248" s="86"/>
      <c r="Q248" s="86"/>
      <c r="R248" s="86"/>
      <c r="S248" s="86"/>
      <c r="T248" s="87"/>
      <c r="U248" s="39"/>
      <c r="V248" s="39"/>
      <c r="W248" s="39"/>
      <c r="X248" s="39"/>
      <c r="Y248" s="39"/>
      <c r="Z248" s="39"/>
      <c r="AA248" s="39"/>
      <c r="AB248" s="39"/>
      <c r="AC248" s="39"/>
      <c r="AD248" s="39"/>
      <c r="AE248" s="39"/>
      <c r="AT248" s="18" t="s">
        <v>198</v>
      </c>
      <c r="AU248" s="18" t="s">
        <v>82</v>
      </c>
    </row>
    <row r="249" s="14" customFormat="1">
      <c r="A249" s="14"/>
      <c r="B249" s="249"/>
      <c r="C249" s="250"/>
      <c r="D249" s="227" t="s">
        <v>161</v>
      </c>
      <c r="E249" s="251" t="s">
        <v>19</v>
      </c>
      <c r="F249" s="252" t="s">
        <v>938</v>
      </c>
      <c r="G249" s="250"/>
      <c r="H249" s="251" t="s">
        <v>19</v>
      </c>
      <c r="I249" s="253"/>
      <c r="J249" s="250"/>
      <c r="K249" s="250"/>
      <c r="L249" s="254"/>
      <c r="M249" s="255"/>
      <c r="N249" s="256"/>
      <c r="O249" s="256"/>
      <c r="P249" s="256"/>
      <c r="Q249" s="256"/>
      <c r="R249" s="256"/>
      <c r="S249" s="256"/>
      <c r="T249" s="257"/>
      <c r="U249" s="14"/>
      <c r="V249" s="14"/>
      <c r="W249" s="14"/>
      <c r="X249" s="14"/>
      <c r="Y249" s="14"/>
      <c r="Z249" s="14"/>
      <c r="AA249" s="14"/>
      <c r="AB249" s="14"/>
      <c r="AC249" s="14"/>
      <c r="AD249" s="14"/>
      <c r="AE249" s="14"/>
      <c r="AT249" s="258" t="s">
        <v>161</v>
      </c>
      <c r="AU249" s="258" t="s">
        <v>82</v>
      </c>
      <c r="AV249" s="14" t="s">
        <v>80</v>
      </c>
      <c r="AW249" s="14" t="s">
        <v>35</v>
      </c>
      <c r="AX249" s="14" t="s">
        <v>73</v>
      </c>
      <c r="AY249" s="258" t="s">
        <v>150</v>
      </c>
    </row>
    <row r="250" s="13" customFormat="1">
      <c r="A250" s="13"/>
      <c r="B250" s="233"/>
      <c r="C250" s="234"/>
      <c r="D250" s="227" t="s">
        <v>161</v>
      </c>
      <c r="E250" s="235" t="s">
        <v>19</v>
      </c>
      <c r="F250" s="236" t="s">
        <v>875</v>
      </c>
      <c r="G250" s="234"/>
      <c r="H250" s="237">
        <v>28.350000000000001</v>
      </c>
      <c r="I250" s="238"/>
      <c r="J250" s="234"/>
      <c r="K250" s="234"/>
      <c r="L250" s="239"/>
      <c r="M250" s="240"/>
      <c r="N250" s="241"/>
      <c r="O250" s="241"/>
      <c r="P250" s="241"/>
      <c r="Q250" s="241"/>
      <c r="R250" s="241"/>
      <c r="S250" s="241"/>
      <c r="T250" s="242"/>
      <c r="U250" s="13"/>
      <c r="V250" s="13"/>
      <c r="W250" s="13"/>
      <c r="X250" s="13"/>
      <c r="Y250" s="13"/>
      <c r="Z250" s="13"/>
      <c r="AA250" s="13"/>
      <c r="AB250" s="13"/>
      <c r="AC250" s="13"/>
      <c r="AD250" s="13"/>
      <c r="AE250" s="13"/>
      <c r="AT250" s="243" t="s">
        <v>161</v>
      </c>
      <c r="AU250" s="243" t="s">
        <v>82</v>
      </c>
      <c r="AV250" s="13" t="s">
        <v>82</v>
      </c>
      <c r="AW250" s="13" t="s">
        <v>35</v>
      </c>
      <c r="AX250" s="13" t="s">
        <v>73</v>
      </c>
      <c r="AY250" s="243" t="s">
        <v>150</v>
      </c>
    </row>
    <row r="251" s="13" customFormat="1">
      <c r="A251" s="13"/>
      <c r="B251" s="233"/>
      <c r="C251" s="234"/>
      <c r="D251" s="227" t="s">
        <v>161</v>
      </c>
      <c r="E251" s="235" t="s">
        <v>19</v>
      </c>
      <c r="F251" s="236" t="s">
        <v>939</v>
      </c>
      <c r="G251" s="234"/>
      <c r="H251" s="237">
        <v>32.25</v>
      </c>
      <c r="I251" s="238"/>
      <c r="J251" s="234"/>
      <c r="K251" s="234"/>
      <c r="L251" s="239"/>
      <c r="M251" s="240"/>
      <c r="N251" s="241"/>
      <c r="O251" s="241"/>
      <c r="P251" s="241"/>
      <c r="Q251" s="241"/>
      <c r="R251" s="241"/>
      <c r="S251" s="241"/>
      <c r="T251" s="242"/>
      <c r="U251" s="13"/>
      <c r="V251" s="13"/>
      <c r="W251" s="13"/>
      <c r="X251" s="13"/>
      <c r="Y251" s="13"/>
      <c r="Z251" s="13"/>
      <c r="AA251" s="13"/>
      <c r="AB251" s="13"/>
      <c r="AC251" s="13"/>
      <c r="AD251" s="13"/>
      <c r="AE251" s="13"/>
      <c r="AT251" s="243" t="s">
        <v>161</v>
      </c>
      <c r="AU251" s="243" t="s">
        <v>82</v>
      </c>
      <c r="AV251" s="13" t="s">
        <v>82</v>
      </c>
      <c r="AW251" s="13" t="s">
        <v>35</v>
      </c>
      <c r="AX251" s="13" t="s">
        <v>73</v>
      </c>
      <c r="AY251" s="243" t="s">
        <v>150</v>
      </c>
    </row>
    <row r="252" s="13" customFormat="1">
      <c r="A252" s="13"/>
      <c r="B252" s="233"/>
      <c r="C252" s="234"/>
      <c r="D252" s="227" t="s">
        <v>161</v>
      </c>
      <c r="E252" s="235" t="s">
        <v>19</v>
      </c>
      <c r="F252" s="236" t="s">
        <v>940</v>
      </c>
      <c r="G252" s="234"/>
      <c r="H252" s="237">
        <v>7.8300000000000001</v>
      </c>
      <c r="I252" s="238"/>
      <c r="J252" s="234"/>
      <c r="K252" s="234"/>
      <c r="L252" s="239"/>
      <c r="M252" s="240"/>
      <c r="N252" s="241"/>
      <c r="O252" s="241"/>
      <c r="P252" s="241"/>
      <c r="Q252" s="241"/>
      <c r="R252" s="241"/>
      <c r="S252" s="241"/>
      <c r="T252" s="242"/>
      <c r="U252" s="13"/>
      <c r="V252" s="13"/>
      <c r="W252" s="13"/>
      <c r="X252" s="13"/>
      <c r="Y252" s="13"/>
      <c r="Z252" s="13"/>
      <c r="AA252" s="13"/>
      <c r="AB252" s="13"/>
      <c r="AC252" s="13"/>
      <c r="AD252" s="13"/>
      <c r="AE252" s="13"/>
      <c r="AT252" s="243" t="s">
        <v>161</v>
      </c>
      <c r="AU252" s="243" t="s">
        <v>82</v>
      </c>
      <c r="AV252" s="13" t="s">
        <v>82</v>
      </c>
      <c r="AW252" s="13" t="s">
        <v>35</v>
      </c>
      <c r="AX252" s="13" t="s">
        <v>73</v>
      </c>
      <c r="AY252" s="243" t="s">
        <v>150</v>
      </c>
    </row>
    <row r="253" s="13" customFormat="1">
      <c r="A253" s="13"/>
      <c r="B253" s="233"/>
      <c r="C253" s="234"/>
      <c r="D253" s="227" t="s">
        <v>161</v>
      </c>
      <c r="E253" s="235" t="s">
        <v>19</v>
      </c>
      <c r="F253" s="236" t="s">
        <v>941</v>
      </c>
      <c r="G253" s="234"/>
      <c r="H253" s="237">
        <v>66</v>
      </c>
      <c r="I253" s="238"/>
      <c r="J253" s="234"/>
      <c r="K253" s="234"/>
      <c r="L253" s="239"/>
      <c r="M253" s="240"/>
      <c r="N253" s="241"/>
      <c r="O253" s="241"/>
      <c r="P253" s="241"/>
      <c r="Q253" s="241"/>
      <c r="R253" s="241"/>
      <c r="S253" s="241"/>
      <c r="T253" s="242"/>
      <c r="U253" s="13"/>
      <c r="V253" s="13"/>
      <c r="W253" s="13"/>
      <c r="X253" s="13"/>
      <c r="Y253" s="13"/>
      <c r="Z253" s="13"/>
      <c r="AA253" s="13"/>
      <c r="AB253" s="13"/>
      <c r="AC253" s="13"/>
      <c r="AD253" s="13"/>
      <c r="AE253" s="13"/>
      <c r="AT253" s="243" t="s">
        <v>161</v>
      </c>
      <c r="AU253" s="243" t="s">
        <v>82</v>
      </c>
      <c r="AV253" s="13" t="s">
        <v>82</v>
      </c>
      <c r="AW253" s="13" t="s">
        <v>35</v>
      </c>
      <c r="AX253" s="13" t="s">
        <v>73</v>
      </c>
      <c r="AY253" s="243" t="s">
        <v>150</v>
      </c>
    </row>
    <row r="254" s="13" customFormat="1">
      <c r="A254" s="13"/>
      <c r="B254" s="233"/>
      <c r="C254" s="234"/>
      <c r="D254" s="227" t="s">
        <v>161</v>
      </c>
      <c r="E254" s="235" t="s">
        <v>19</v>
      </c>
      <c r="F254" s="236" t="s">
        <v>942</v>
      </c>
      <c r="G254" s="234"/>
      <c r="H254" s="237">
        <v>18.359999999999999</v>
      </c>
      <c r="I254" s="238"/>
      <c r="J254" s="234"/>
      <c r="K254" s="234"/>
      <c r="L254" s="239"/>
      <c r="M254" s="240"/>
      <c r="N254" s="241"/>
      <c r="O254" s="241"/>
      <c r="P254" s="241"/>
      <c r="Q254" s="241"/>
      <c r="R254" s="241"/>
      <c r="S254" s="241"/>
      <c r="T254" s="242"/>
      <c r="U254" s="13"/>
      <c r="V254" s="13"/>
      <c r="W254" s="13"/>
      <c r="X254" s="13"/>
      <c r="Y254" s="13"/>
      <c r="Z254" s="13"/>
      <c r="AA254" s="13"/>
      <c r="AB254" s="13"/>
      <c r="AC254" s="13"/>
      <c r="AD254" s="13"/>
      <c r="AE254" s="13"/>
      <c r="AT254" s="243" t="s">
        <v>161</v>
      </c>
      <c r="AU254" s="243" t="s">
        <v>82</v>
      </c>
      <c r="AV254" s="13" t="s">
        <v>82</v>
      </c>
      <c r="AW254" s="13" t="s">
        <v>35</v>
      </c>
      <c r="AX254" s="13" t="s">
        <v>73</v>
      </c>
      <c r="AY254" s="243" t="s">
        <v>150</v>
      </c>
    </row>
    <row r="255" s="2" customFormat="1" ht="24.15" customHeight="1">
      <c r="A255" s="39"/>
      <c r="B255" s="40"/>
      <c r="C255" s="214" t="s">
        <v>943</v>
      </c>
      <c r="D255" s="214" t="s">
        <v>152</v>
      </c>
      <c r="E255" s="215" t="s">
        <v>944</v>
      </c>
      <c r="F255" s="216" t="s">
        <v>945</v>
      </c>
      <c r="G255" s="217" t="s">
        <v>261</v>
      </c>
      <c r="H255" s="218">
        <v>60.600000000000001</v>
      </c>
      <c r="I255" s="219"/>
      <c r="J255" s="220">
        <f>ROUND(I255*H255,2)</f>
        <v>0</v>
      </c>
      <c r="K255" s="216" t="s">
        <v>625</v>
      </c>
      <c r="L255" s="45"/>
      <c r="M255" s="221" t="s">
        <v>19</v>
      </c>
      <c r="N255" s="222" t="s">
        <v>46</v>
      </c>
      <c r="O255" s="86"/>
      <c r="P255" s="223">
        <f>O255*H255</f>
        <v>0</v>
      </c>
      <c r="Q255" s="223">
        <v>0</v>
      </c>
      <c r="R255" s="223">
        <f>Q255*H255</f>
        <v>0</v>
      </c>
      <c r="S255" s="223">
        <v>0</v>
      </c>
      <c r="T255" s="224">
        <f>S255*H255</f>
        <v>0</v>
      </c>
      <c r="U255" s="39"/>
      <c r="V255" s="39"/>
      <c r="W255" s="39"/>
      <c r="X255" s="39"/>
      <c r="Y255" s="39"/>
      <c r="Z255" s="39"/>
      <c r="AA255" s="39"/>
      <c r="AB255" s="39"/>
      <c r="AC255" s="39"/>
      <c r="AD255" s="39"/>
      <c r="AE255" s="39"/>
      <c r="AR255" s="225" t="s">
        <v>156</v>
      </c>
      <c r="AT255" s="225" t="s">
        <v>152</v>
      </c>
      <c r="AU255" s="225" t="s">
        <v>82</v>
      </c>
      <c r="AY255" s="18" t="s">
        <v>150</v>
      </c>
      <c r="BE255" s="226">
        <f>IF(N255="základní",J255,0)</f>
        <v>0</v>
      </c>
      <c r="BF255" s="226">
        <f>IF(N255="snížená",J255,0)</f>
        <v>0</v>
      </c>
      <c r="BG255" s="226">
        <f>IF(N255="zákl. přenesená",J255,0)</f>
        <v>0</v>
      </c>
      <c r="BH255" s="226">
        <f>IF(N255="sníž. přenesená",J255,0)</f>
        <v>0</v>
      </c>
      <c r="BI255" s="226">
        <f>IF(N255="nulová",J255,0)</f>
        <v>0</v>
      </c>
      <c r="BJ255" s="18" t="s">
        <v>156</v>
      </c>
      <c r="BK255" s="226">
        <f>ROUND(I255*H255,2)</f>
        <v>0</v>
      </c>
      <c r="BL255" s="18" t="s">
        <v>156</v>
      </c>
      <c r="BM255" s="225" t="s">
        <v>946</v>
      </c>
    </row>
    <row r="256" s="2" customFormat="1">
      <c r="A256" s="39"/>
      <c r="B256" s="40"/>
      <c r="C256" s="41"/>
      <c r="D256" s="227" t="s">
        <v>158</v>
      </c>
      <c r="E256" s="41"/>
      <c r="F256" s="228" t="s">
        <v>947</v>
      </c>
      <c r="G256" s="41"/>
      <c r="H256" s="41"/>
      <c r="I256" s="229"/>
      <c r="J256" s="41"/>
      <c r="K256" s="41"/>
      <c r="L256" s="45"/>
      <c r="M256" s="230"/>
      <c r="N256" s="231"/>
      <c r="O256" s="86"/>
      <c r="P256" s="86"/>
      <c r="Q256" s="86"/>
      <c r="R256" s="86"/>
      <c r="S256" s="86"/>
      <c r="T256" s="87"/>
      <c r="U256" s="39"/>
      <c r="V256" s="39"/>
      <c r="W256" s="39"/>
      <c r="X256" s="39"/>
      <c r="Y256" s="39"/>
      <c r="Z256" s="39"/>
      <c r="AA256" s="39"/>
      <c r="AB256" s="39"/>
      <c r="AC256" s="39"/>
      <c r="AD256" s="39"/>
      <c r="AE256" s="39"/>
      <c r="AT256" s="18" t="s">
        <v>158</v>
      </c>
      <c r="AU256" s="18" t="s">
        <v>82</v>
      </c>
    </row>
    <row r="257" s="2" customFormat="1">
      <c r="A257" s="39"/>
      <c r="B257" s="40"/>
      <c r="C257" s="41"/>
      <c r="D257" s="247" t="s">
        <v>198</v>
      </c>
      <c r="E257" s="41"/>
      <c r="F257" s="248" t="s">
        <v>948</v>
      </c>
      <c r="G257" s="41"/>
      <c r="H257" s="41"/>
      <c r="I257" s="229"/>
      <c r="J257" s="41"/>
      <c r="K257" s="41"/>
      <c r="L257" s="45"/>
      <c r="M257" s="230"/>
      <c r="N257" s="231"/>
      <c r="O257" s="86"/>
      <c r="P257" s="86"/>
      <c r="Q257" s="86"/>
      <c r="R257" s="86"/>
      <c r="S257" s="86"/>
      <c r="T257" s="87"/>
      <c r="U257" s="39"/>
      <c r="V257" s="39"/>
      <c r="W257" s="39"/>
      <c r="X257" s="39"/>
      <c r="Y257" s="39"/>
      <c r="Z257" s="39"/>
      <c r="AA257" s="39"/>
      <c r="AB257" s="39"/>
      <c r="AC257" s="39"/>
      <c r="AD257" s="39"/>
      <c r="AE257" s="39"/>
      <c r="AT257" s="18" t="s">
        <v>198</v>
      </c>
      <c r="AU257" s="18" t="s">
        <v>82</v>
      </c>
    </row>
    <row r="258" s="14" customFormat="1">
      <c r="A258" s="14"/>
      <c r="B258" s="249"/>
      <c r="C258" s="250"/>
      <c r="D258" s="227" t="s">
        <v>161</v>
      </c>
      <c r="E258" s="251" t="s">
        <v>19</v>
      </c>
      <c r="F258" s="252" t="s">
        <v>938</v>
      </c>
      <c r="G258" s="250"/>
      <c r="H258" s="251" t="s">
        <v>19</v>
      </c>
      <c r="I258" s="253"/>
      <c r="J258" s="250"/>
      <c r="K258" s="250"/>
      <c r="L258" s="254"/>
      <c r="M258" s="255"/>
      <c r="N258" s="256"/>
      <c r="O258" s="256"/>
      <c r="P258" s="256"/>
      <c r="Q258" s="256"/>
      <c r="R258" s="256"/>
      <c r="S258" s="256"/>
      <c r="T258" s="257"/>
      <c r="U258" s="14"/>
      <c r="V258" s="14"/>
      <c r="W258" s="14"/>
      <c r="X258" s="14"/>
      <c r="Y258" s="14"/>
      <c r="Z258" s="14"/>
      <c r="AA258" s="14"/>
      <c r="AB258" s="14"/>
      <c r="AC258" s="14"/>
      <c r="AD258" s="14"/>
      <c r="AE258" s="14"/>
      <c r="AT258" s="258" t="s">
        <v>161</v>
      </c>
      <c r="AU258" s="258" t="s">
        <v>82</v>
      </c>
      <c r="AV258" s="14" t="s">
        <v>80</v>
      </c>
      <c r="AW258" s="14" t="s">
        <v>35</v>
      </c>
      <c r="AX258" s="14" t="s">
        <v>73</v>
      </c>
      <c r="AY258" s="258" t="s">
        <v>150</v>
      </c>
    </row>
    <row r="259" s="13" customFormat="1">
      <c r="A259" s="13"/>
      <c r="B259" s="233"/>
      <c r="C259" s="234"/>
      <c r="D259" s="227" t="s">
        <v>161</v>
      </c>
      <c r="E259" s="235" t="s">
        <v>19</v>
      </c>
      <c r="F259" s="236" t="s">
        <v>875</v>
      </c>
      <c r="G259" s="234"/>
      <c r="H259" s="237">
        <v>28.350000000000001</v>
      </c>
      <c r="I259" s="238"/>
      <c r="J259" s="234"/>
      <c r="K259" s="234"/>
      <c r="L259" s="239"/>
      <c r="M259" s="240"/>
      <c r="N259" s="241"/>
      <c r="O259" s="241"/>
      <c r="P259" s="241"/>
      <c r="Q259" s="241"/>
      <c r="R259" s="241"/>
      <c r="S259" s="241"/>
      <c r="T259" s="242"/>
      <c r="U259" s="13"/>
      <c r="V259" s="13"/>
      <c r="W259" s="13"/>
      <c r="X259" s="13"/>
      <c r="Y259" s="13"/>
      <c r="Z259" s="13"/>
      <c r="AA259" s="13"/>
      <c r="AB259" s="13"/>
      <c r="AC259" s="13"/>
      <c r="AD259" s="13"/>
      <c r="AE259" s="13"/>
      <c r="AT259" s="243" t="s">
        <v>161</v>
      </c>
      <c r="AU259" s="243" t="s">
        <v>82</v>
      </c>
      <c r="AV259" s="13" t="s">
        <v>82</v>
      </c>
      <c r="AW259" s="13" t="s">
        <v>35</v>
      </c>
      <c r="AX259" s="13" t="s">
        <v>73</v>
      </c>
      <c r="AY259" s="243" t="s">
        <v>150</v>
      </c>
    </row>
    <row r="260" s="13" customFormat="1">
      <c r="A260" s="13"/>
      <c r="B260" s="233"/>
      <c r="C260" s="234"/>
      <c r="D260" s="227" t="s">
        <v>161</v>
      </c>
      <c r="E260" s="235" t="s">
        <v>19</v>
      </c>
      <c r="F260" s="236" t="s">
        <v>876</v>
      </c>
      <c r="G260" s="234"/>
      <c r="H260" s="237">
        <v>32.25</v>
      </c>
      <c r="I260" s="238"/>
      <c r="J260" s="234"/>
      <c r="K260" s="234"/>
      <c r="L260" s="239"/>
      <c r="M260" s="240"/>
      <c r="N260" s="241"/>
      <c r="O260" s="241"/>
      <c r="P260" s="241"/>
      <c r="Q260" s="241"/>
      <c r="R260" s="241"/>
      <c r="S260" s="241"/>
      <c r="T260" s="242"/>
      <c r="U260" s="13"/>
      <c r="V260" s="13"/>
      <c r="W260" s="13"/>
      <c r="X260" s="13"/>
      <c r="Y260" s="13"/>
      <c r="Z260" s="13"/>
      <c r="AA260" s="13"/>
      <c r="AB260" s="13"/>
      <c r="AC260" s="13"/>
      <c r="AD260" s="13"/>
      <c r="AE260" s="13"/>
      <c r="AT260" s="243" t="s">
        <v>161</v>
      </c>
      <c r="AU260" s="243" t="s">
        <v>82</v>
      </c>
      <c r="AV260" s="13" t="s">
        <v>82</v>
      </c>
      <c r="AW260" s="13" t="s">
        <v>35</v>
      </c>
      <c r="AX260" s="13" t="s">
        <v>73</v>
      </c>
      <c r="AY260" s="243" t="s">
        <v>150</v>
      </c>
    </row>
    <row r="261" s="2" customFormat="1" ht="24.15" customHeight="1">
      <c r="A261" s="39"/>
      <c r="B261" s="40"/>
      <c r="C261" s="214" t="s">
        <v>949</v>
      </c>
      <c r="D261" s="214" t="s">
        <v>152</v>
      </c>
      <c r="E261" s="215" t="s">
        <v>950</v>
      </c>
      <c r="F261" s="216" t="s">
        <v>951</v>
      </c>
      <c r="G261" s="217" t="s">
        <v>261</v>
      </c>
      <c r="H261" s="218">
        <v>73.829999999999998</v>
      </c>
      <c r="I261" s="219"/>
      <c r="J261" s="220">
        <f>ROUND(I261*H261,2)</f>
        <v>0</v>
      </c>
      <c r="K261" s="216" t="s">
        <v>625</v>
      </c>
      <c r="L261" s="45"/>
      <c r="M261" s="221" t="s">
        <v>19</v>
      </c>
      <c r="N261" s="222" t="s">
        <v>46</v>
      </c>
      <c r="O261" s="86"/>
      <c r="P261" s="223">
        <f>O261*H261</f>
        <v>0</v>
      </c>
      <c r="Q261" s="223">
        <v>0.0041000000000000003</v>
      </c>
      <c r="R261" s="223">
        <f>Q261*H261</f>
        <v>0.302703</v>
      </c>
      <c r="S261" s="223">
        <v>0</v>
      </c>
      <c r="T261" s="224">
        <f>S261*H261</f>
        <v>0</v>
      </c>
      <c r="U261" s="39"/>
      <c r="V261" s="39"/>
      <c r="W261" s="39"/>
      <c r="X261" s="39"/>
      <c r="Y261" s="39"/>
      <c r="Z261" s="39"/>
      <c r="AA261" s="39"/>
      <c r="AB261" s="39"/>
      <c r="AC261" s="39"/>
      <c r="AD261" s="39"/>
      <c r="AE261" s="39"/>
      <c r="AR261" s="225" t="s">
        <v>156</v>
      </c>
      <c r="AT261" s="225" t="s">
        <v>152</v>
      </c>
      <c r="AU261" s="225" t="s">
        <v>82</v>
      </c>
      <c r="AY261" s="18" t="s">
        <v>150</v>
      </c>
      <c r="BE261" s="226">
        <f>IF(N261="základní",J261,0)</f>
        <v>0</v>
      </c>
      <c r="BF261" s="226">
        <f>IF(N261="snížená",J261,0)</f>
        <v>0</v>
      </c>
      <c r="BG261" s="226">
        <f>IF(N261="zákl. přenesená",J261,0)</f>
        <v>0</v>
      </c>
      <c r="BH261" s="226">
        <f>IF(N261="sníž. přenesená",J261,0)</f>
        <v>0</v>
      </c>
      <c r="BI261" s="226">
        <f>IF(N261="nulová",J261,0)</f>
        <v>0</v>
      </c>
      <c r="BJ261" s="18" t="s">
        <v>156</v>
      </c>
      <c r="BK261" s="226">
        <f>ROUND(I261*H261,2)</f>
        <v>0</v>
      </c>
      <c r="BL261" s="18" t="s">
        <v>156</v>
      </c>
      <c r="BM261" s="225" t="s">
        <v>952</v>
      </c>
    </row>
    <row r="262" s="2" customFormat="1">
      <c r="A262" s="39"/>
      <c r="B262" s="40"/>
      <c r="C262" s="41"/>
      <c r="D262" s="227" t="s">
        <v>158</v>
      </c>
      <c r="E262" s="41"/>
      <c r="F262" s="228" t="s">
        <v>953</v>
      </c>
      <c r="G262" s="41"/>
      <c r="H262" s="41"/>
      <c r="I262" s="229"/>
      <c r="J262" s="41"/>
      <c r="K262" s="41"/>
      <c r="L262" s="45"/>
      <c r="M262" s="230"/>
      <c r="N262" s="231"/>
      <c r="O262" s="86"/>
      <c r="P262" s="86"/>
      <c r="Q262" s="86"/>
      <c r="R262" s="86"/>
      <c r="S262" s="86"/>
      <c r="T262" s="87"/>
      <c r="U262" s="39"/>
      <c r="V262" s="39"/>
      <c r="W262" s="39"/>
      <c r="X262" s="39"/>
      <c r="Y262" s="39"/>
      <c r="Z262" s="39"/>
      <c r="AA262" s="39"/>
      <c r="AB262" s="39"/>
      <c r="AC262" s="39"/>
      <c r="AD262" s="39"/>
      <c r="AE262" s="39"/>
      <c r="AT262" s="18" t="s">
        <v>158</v>
      </c>
      <c r="AU262" s="18" t="s">
        <v>82</v>
      </c>
    </row>
    <row r="263" s="2" customFormat="1">
      <c r="A263" s="39"/>
      <c r="B263" s="40"/>
      <c r="C263" s="41"/>
      <c r="D263" s="247" t="s">
        <v>198</v>
      </c>
      <c r="E263" s="41"/>
      <c r="F263" s="248" t="s">
        <v>954</v>
      </c>
      <c r="G263" s="41"/>
      <c r="H263" s="41"/>
      <c r="I263" s="229"/>
      <c r="J263" s="41"/>
      <c r="K263" s="41"/>
      <c r="L263" s="45"/>
      <c r="M263" s="230"/>
      <c r="N263" s="231"/>
      <c r="O263" s="86"/>
      <c r="P263" s="86"/>
      <c r="Q263" s="86"/>
      <c r="R263" s="86"/>
      <c r="S263" s="86"/>
      <c r="T263" s="87"/>
      <c r="U263" s="39"/>
      <c r="V263" s="39"/>
      <c r="W263" s="39"/>
      <c r="X263" s="39"/>
      <c r="Y263" s="39"/>
      <c r="Z263" s="39"/>
      <c r="AA263" s="39"/>
      <c r="AB263" s="39"/>
      <c r="AC263" s="39"/>
      <c r="AD263" s="39"/>
      <c r="AE263" s="39"/>
      <c r="AT263" s="18" t="s">
        <v>198</v>
      </c>
      <c r="AU263" s="18" t="s">
        <v>82</v>
      </c>
    </row>
    <row r="264" s="13" customFormat="1">
      <c r="A264" s="13"/>
      <c r="B264" s="233"/>
      <c r="C264" s="234"/>
      <c r="D264" s="227" t="s">
        <v>161</v>
      </c>
      <c r="E264" s="235" t="s">
        <v>19</v>
      </c>
      <c r="F264" s="236" t="s">
        <v>955</v>
      </c>
      <c r="G264" s="234"/>
      <c r="H264" s="237">
        <v>7.8300000000000001</v>
      </c>
      <c r="I264" s="238"/>
      <c r="J264" s="234"/>
      <c r="K264" s="234"/>
      <c r="L264" s="239"/>
      <c r="M264" s="240"/>
      <c r="N264" s="241"/>
      <c r="O264" s="241"/>
      <c r="P264" s="241"/>
      <c r="Q264" s="241"/>
      <c r="R264" s="241"/>
      <c r="S264" s="241"/>
      <c r="T264" s="242"/>
      <c r="U264" s="13"/>
      <c r="V264" s="13"/>
      <c r="W264" s="13"/>
      <c r="X264" s="13"/>
      <c r="Y264" s="13"/>
      <c r="Z264" s="13"/>
      <c r="AA264" s="13"/>
      <c r="AB264" s="13"/>
      <c r="AC264" s="13"/>
      <c r="AD264" s="13"/>
      <c r="AE264" s="13"/>
      <c r="AT264" s="243" t="s">
        <v>161</v>
      </c>
      <c r="AU264" s="243" t="s">
        <v>82</v>
      </c>
      <c r="AV264" s="13" t="s">
        <v>82</v>
      </c>
      <c r="AW264" s="13" t="s">
        <v>35</v>
      </c>
      <c r="AX264" s="13" t="s">
        <v>73</v>
      </c>
      <c r="AY264" s="243" t="s">
        <v>150</v>
      </c>
    </row>
    <row r="265" s="13" customFormat="1">
      <c r="A265" s="13"/>
      <c r="B265" s="233"/>
      <c r="C265" s="234"/>
      <c r="D265" s="227" t="s">
        <v>161</v>
      </c>
      <c r="E265" s="235" t="s">
        <v>19</v>
      </c>
      <c r="F265" s="236" t="s">
        <v>956</v>
      </c>
      <c r="G265" s="234"/>
      <c r="H265" s="237">
        <v>66</v>
      </c>
      <c r="I265" s="238"/>
      <c r="J265" s="234"/>
      <c r="K265" s="234"/>
      <c r="L265" s="239"/>
      <c r="M265" s="240"/>
      <c r="N265" s="241"/>
      <c r="O265" s="241"/>
      <c r="P265" s="241"/>
      <c r="Q265" s="241"/>
      <c r="R265" s="241"/>
      <c r="S265" s="241"/>
      <c r="T265" s="242"/>
      <c r="U265" s="13"/>
      <c r="V265" s="13"/>
      <c r="W265" s="13"/>
      <c r="X265" s="13"/>
      <c r="Y265" s="13"/>
      <c r="Z265" s="13"/>
      <c r="AA265" s="13"/>
      <c r="AB265" s="13"/>
      <c r="AC265" s="13"/>
      <c r="AD265" s="13"/>
      <c r="AE265" s="13"/>
      <c r="AT265" s="243" t="s">
        <v>161</v>
      </c>
      <c r="AU265" s="243" t="s">
        <v>82</v>
      </c>
      <c r="AV265" s="13" t="s">
        <v>82</v>
      </c>
      <c r="AW265" s="13" t="s">
        <v>35</v>
      </c>
      <c r="AX265" s="13" t="s">
        <v>73</v>
      </c>
      <c r="AY265" s="243" t="s">
        <v>150</v>
      </c>
    </row>
    <row r="266" s="2" customFormat="1" ht="24.15" customHeight="1">
      <c r="A266" s="39"/>
      <c r="B266" s="40"/>
      <c r="C266" s="214" t="s">
        <v>957</v>
      </c>
      <c r="D266" s="214" t="s">
        <v>152</v>
      </c>
      <c r="E266" s="215" t="s">
        <v>346</v>
      </c>
      <c r="F266" s="216" t="s">
        <v>347</v>
      </c>
      <c r="G266" s="217" t="s">
        <v>261</v>
      </c>
      <c r="H266" s="218">
        <v>18.359999999999999</v>
      </c>
      <c r="I266" s="219"/>
      <c r="J266" s="220">
        <f>ROUND(I266*H266,2)</f>
        <v>0</v>
      </c>
      <c r="K266" s="216" t="s">
        <v>625</v>
      </c>
      <c r="L266" s="45"/>
      <c r="M266" s="221" t="s">
        <v>19</v>
      </c>
      <c r="N266" s="222" t="s">
        <v>46</v>
      </c>
      <c r="O266" s="86"/>
      <c r="P266" s="223">
        <f>O266*H266</f>
        <v>0</v>
      </c>
      <c r="Q266" s="223">
        <v>0.0030000000000000001</v>
      </c>
      <c r="R266" s="223">
        <f>Q266*H266</f>
        <v>0.055079999999999997</v>
      </c>
      <c r="S266" s="223">
        <v>0</v>
      </c>
      <c r="T266" s="224">
        <f>S266*H266</f>
        <v>0</v>
      </c>
      <c r="U266" s="39"/>
      <c r="V266" s="39"/>
      <c r="W266" s="39"/>
      <c r="X266" s="39"/>
      <c r="Y266" s="39"/>
      <c r="Z266" s="39"/>
      <c r="AA266" s="39"/>
      <c r="AB266" s="39"/>
      <c r="AC266" s="39"/>
      <c r="AD266" s="39"/>
      <c r="AE266" s="39"/>
      <c r="AR266" s="225" t="s">
        <v>156</v>
      </c>
      <c r="AT266" s="225" t="s">
        <v>152</v>
      </c>
      <c r="AU266" s="225" t="s">
        <v>82</v>
      </c>
      <c r="AY266" s="18" t="s">
        <v>150</v>
      </c>
      <c r="BE266" s="226">
        <f>IF(N266="základní",J266,0)</f>
        <v>0</v>
      </c>
      <c r="BF266" s="226">
        <f>IF(N266="snížená",J266,0)</f>
        <v>0</v>
      </c>
      <c r="BG266" s="226">
        <f>IF(N266="zákl. přenesená",J266,0)</f>
        <v>0</v>
      </c>
      <c r="BH266" s="226">
        <f>IF(N266="sníž. přenesená",J266,0)</f>
        <v>0</v>
      </c>
      <c r="BI266" s="226">
        <f>IF(N266="nulová",J266,0)</f>
        <v>0</v>
      </c>
      <c r="BJ266" s="18" t="s">
        <v>156</v>
      </c>
      <c r="BK266" s="226">
        <f>ROUND(I266*H266,2)</f>
        <v>0</v>
      </c>
      <c r="BL266" s="18" t="s">
        <v>156</v>
      </c>
      <c r="BM266" s="225" t="s">
        <v>958</v>
      </c>
    </row>
    <row r="267" s="2" customFormat="1">
      <c r="A267" s="39"/>
      <c r="B267" s="40"/>
      <c r="C267" s="41"/>
      <c r="D267" s="227" t="s">
        <v>158</v>
      </c>
      <c r="E267" s="41"/>
      <c r="F267" s="228" t="s">
        <v>349</v>
      </c>
      <c r="G267" s="41"/>
      <c r="H267" s="41"/>
      <c r="I267" s="229"/>
      <c r="J267" s="41"/>
      <c r="K267" s="41"/>
      <c r="L267" s="45"/>
      <c r="M267" s="230"/>
      <c r="N267" s="231"/>
      <c r="O267" s="86"/>
      <c r="P267" s="86"/>
      <c r="Q267" s="86"/>
      <c r="R267" s="86"/>
      <c r="S267" s="86"/>
      <c r="T267" s="87"/>
      <c r="U267" s="39"/>
      <c r="V267" s="39"/>
      <c r="W267" s="39"/>
      <c r="X267" s="39"/>
      <c r="Y267" s="39"/>
      <c r="Z267" s="39"/>
      <c r="AA267" s="39"/>
      <c r="AB267" s="39"/>
      <c r="AC267" s="39"/>
      <c r="AD267" s="39"/>
      <c r="AE267" s="39"/>
      <c r="AT267" s="18" t="s">
        <v>158</v>
      </c>
      <c r="AU267" s="18" t="s">
        <v>82</v>
      </c>
    </row>
    <row r="268" s="2" customFormat="1">
      <c r="A268" s="39"/>
      <c r="B268" s="40"/>
      <c r="C268" s="41"/>
      <c r="D268" s="247" t="s">
        <v>198</v>
      </c>
      <c r="E268" s="41"/>
      <c r="F268" s="248" t="s">
        <v>959</v>
      </c>
      <c r="G268" s="41"/>
      <c r="H268" s="41"/>
      <c r="I268" s="229"/>
      <c r="J268" s="41"/>
      <c r="K268" s="41"/>
      <c r="L268" s="45"/>
      <c r="M268" s="230"/>
      <c r="N268" s="231"/>
      <c r="O268" s="86"/>
      <c r="P268" s="86"/>
      <c r="Q268" s="86"/>
      <c r="R268" s="86"/>
      <c r="S268" s="86"/>
      <c r="T268" s="87"/>
      <c r="U268" s="39"/>
      <c r="V268" s="39"/>
      <c r="W268" s="39"/>
      <c r="X268" s="39"/>
      <c r="Y268" s="39"/>
      <c r="Z268" s="39"/>
      <c r="AA268" s="39"/>
      <c r="AB268" s="39"/>
      <c r="AC268" s="39"/>
      <c r="AD268" s="39"/>
      <c r="AE268" s="39"/>
      <c r="AT268" s="18" t="s">
        <v>198</v>
      </c>
      <c r="AU268" s="18" t="s">
        <v>82</v>
      </c>
    </row>
    <row r="269" s="13" customFormat="1">
      <c r="A269" s="13"/>
      <c r="B269" s="233"/>
      <c r="C269" s="234"/>
      <c r="D269" s="227" t="s">
        <v>161</v>
      </c>
      <c r="E269" s="235" t="s">
        <v>19</v>
      </c>
      <c r="F269" s="236" t="s">
        <v>942</v>
      </c>
      <c r="G269" s="234"/>
      <c r="H269" s="237">
        <v>18.359999999999999</v>
      </c>
      <c r="I269" s="238"/>
      <c r="J269" s="234"/>
      <c r="K269" s="234"/>
      <c r="L269" s="239"/>
      <c r="M269" s="240"/>
      <c r="N269" s="241"/>
      <c r="O269" s="241"/>
      <c r="P269" s="241"/>
      <c r="Q269" s="241"/>
      <c r="R269" s="241"/>
      <c r="S269" s="241"/>
      <c r="T269" s="242"/>
      <c r="U269" s="13"/>
      <c r="V269" s="13"/>
      <c r="W269" s="13"/>
      <c r="X269" s="13"/>
      <c r="Y269" s="13"/>
      <c r="Z269" s="13"/>
      <c r="AA269" s="13"/>
      <c r="AB269" s="13"/>
      <c r="AC269" s="13"/>
      <c r="AD269" s="13"/>
      <c r="AE269" s="13"/>
      <c r="AT269" s="243" t="s">
        <v>161</v>
      </c>
      <c r="AU269" s="243" t="s">
        <v>82</v>
      </c>
      <c r="AV269" s="13" t="s">
        <v>82</v>
      </c>
      <c r="AW269" s="13" t="s">
        <v>35</v>
      </c>
      <c r="AX269" s="13" t="s">
        <v>80</v>
      </c>
      <c r="AY269" s="243" t="s">
        <v>150</v>
      </c>
    </row>
    <row r="270" s="2" customFormat="1" ht="33" customHeight="1">
      <c r="A270" s="39"/>
      <c r="B270" s="40"/>
      <c r="C270" s="214" t="s">
        <v>960</v>
      </c>
      <c r="D270" s="214" t="s">
        <v>152</v>
      </c>
      <c r="E270" s="215" t="s">
        <v>366</v>
      </c>
      <c r="F270" s="216" t="s">
        <v>367</v>
      </c>
      <c r="G270" s="217" t="s">
        <v>326</v>
      </c>
      <c r="H270" s="218">
        <v>117.5</v>
      </c>
      <c r="I270" s="219"/>
      <c r="J270" s="220">
        <f>ROUND(I270*H270,2)</f>
        <v>0</v>
      </c>
      <c r="K270" s="216" t="s">
        <v>625</v>
      </c>
      <c r="L270" s="45"/>
      <c r="M270" s="221" t="s">
        <v>19</v>
      </c>
      <c r="N270" s="222" t="s">
        <v>46</v>
      </c>
      <c r="O270" s="86"/>
      <c r="P270" s="223">
        <f>O270*H270</f>
        <v>0</v>
      </c>
      <c r="Q270" s="223">
        <v>0.0030899999999999999</v>
      </c>
      <c r="R270" s="223">
        <f>Q270*H270</f>
        <v>0.36307499999999998</v>
      </c>
      <c r="S270" s="223">
        <v>0.0030000000000000001</v>
      </c>
      <c r="T270" s="224">
        <f>S270*H270</f>
        <v>0.35249999999999998</v>
      </c>
      <c r="U270" s="39"/>
      <c r="V270" s="39"/>
      <c r="W270" s="39"/>
      <c r="X270" s="39"/>
      <c r="Y270" s="39"/>
      <c r="Z270" s="39"/>
      <c r="AA270" s="39"/>
      <c r="AB270" s="39"/>
      <c r="AC270" s="39"/>
      <c r="AD270" s="39"/>
      <c r="AE270" s="39"/>
      <c r="AR270" s="225" t="s">
        <v>156</v>
      </c>
      <c r="AT270" s="225" t="s">
        <v>152</v>
      </c>
      <c r="AU270" s="225" t="s">
        <v>82</v>
      </c>
      <c r="AY270" s="18" t="s">
        <v>150</v>
      </c>
      <c r="BE270" s="226">
        <f>IF(N270="základní",J270,0)</f>
        <v>0</v>
      </c>
      <c r="BF270" s="226">
        <f>IF(N270="snížená",J270,0)</f>
        <v>0</v>
      </c>
      <c r="BG270" s="226">
        <f>IF(N270="zákl. přenesená",J270,0)</f>
        <v>0</v>
      </c>
      <c r="BH270" s="226">
        <f>IF(N270="sníž. přenesená",J270,0)</f>
        <v>0</v>
      </c>
      <c r="BI270" s="226">
        <f>IF(N270="nulová",J270,0)</f>
        <v>0</v>
      </c>
      <c r="BJ270" s="18" t="s">
        <v>156</v>
      </c>
      <c r="BK270" s="226">
        <f>ROUND(I270*H270,2)</f>
        <v>0</v>
      </c>
      <c r="BL270" s="18" t="s">
        <v>156</v>
      </c>
      <c r="BM270" s="225" t="s">
        <v>961</v>
      </c>
    </row>
    <row r="271" s="2" customFormat="1">
      <c r="A271" s="39"/>
      <c r="B271" s="40"/>
      <c r="C271" s="41"/>
      <c r="D271" s="227" t="s">
        <v>158</v>
      </c>
      <c r="E271" s="41"/>
      <c r="F271" s="228" t="s">
        <v>369</v>
      </c>
      <c r="G271" s="41"/>
      <c r="H271" s="41"/>
      <c r="I271" s="229"/>
      <c r="J271" s="41"/>
      <c r="K271" s="41"/>
      <c r="L271" s="45"/>
      <c r="M271" s="230"/>
      <c r="N271" s="231"/>
      <c r="O271" s="86"/>
      <c r="P271" s="86"/>
      <c r="Q271" s="86"/>
      <c r="R271" s="86"/>
      <c r="S271" s="86"/>
      <c r="T271" s="87"/>
      <c r="U271" s="39"/>
      <c r="V271" s="39"/>
      <c r="W271" s="39"/>
      <c r="X271" s="39"/>
      <c r="Y271" s="39"/>
      <c r="Z271" s="39"/>
      <c r="AA271" s="39"/>
      <c r="AB271" s="39"/>
      <c r="AC271" s="39"/>
      <c r="AD271" s="39"/>
      <c r="AE271" s="39"/>
      <c r="AT271" s="18" t="s">
        <v>158</v>
      </c>
      <c r="AU271" s="18" t="s">
        <v>82</v>
      </c>
    </row>
    <row r="272" s="2" customFormat="1">
      <c r="A272" s="39"/>
      <c r="B272" s="40"/>
      <c r="C272" s="41"/>
      <c r="D272" s="247" t="s">
        <v>198</v>
      </c>
      <c r="E272" s="41"/>
      <c r="F272" s="248" t="s">
        <v>962</v>
      </c>
      <c r="G272" s="41"/>
      <c r="H272" s="41"/>
      <c r="I272" s="229"/>
      <c r="J272" s="41"/>
      <c r="K272" s="41"/>
      <c r="L272" s="45"/>
      <c r="M272" s="230"/>
      <c r="N272" s="231"/>
      <c r="O272" s="86"/>
      <c r="P272" s="86"/>
      <c r="Q272" s="86"/>
      <c r="R272" s="86"/>
      <c r="S272" s="86"/>
      <c r="T272" s="87"/>
      <c r="U272" s="39"/>
      <c r="V272" s="39"/>
      <c r="W272" s="39"/>
      <c r="X272" s="39"/>
      <c r="Y272" s="39"/>
      <c r="Z272" s="39"/>
      <c r="AA272" s="39"/>
      <c r="AB272" s="39"/>
      <c r="AC272" s="39"/>
      <c r="AD272" s="39"/>
      <c r="AE272" s="39"/>
      <c r="AT272" s="18" t="s">
        <v>198</v>
      </c>
      <c r="AU272" s="18" t="s">
        <v>82</v>
      </c>
    </row>
    <row r="273" s="2" customFormat="1">
      <c r="A273" s="39"/>
      <c r="B273" s="40"/>
      <c r="C273" s="41"/>
      <c r="D273" s="227" t="s">
        <v>159</v>
      </c>
      <c r="E273" s="41"/>
      <c r="F273" s="232" t="s">
        <v>963</v>
      </c>
      <c r="G273" s="41"/>
      <c r="H273" s="41"/>
      <c r="I273" s="229"/>
      <c r="J273" s="41"/>
      <c r="K273" s="41"/>
      <c r="L273" s="45"/>
      <c r="M273" s="230"/>
      <c r="N273" s="231"/>
      <c r="O273" s="86"/>
      <c r="P273" s="86"/>
      <c r="Q273" s="86"/>
      <c r="R273" s="86"/>
      <c r="S273" s="86"/>
      <c r="T273" s="87"/>
      <c r="U273" s="39"/>
      <c r="V273" s="39"/>
      <c r="W273" s="39"/>
      <c r="X273" s="39"/>
      <c r="Y273" s="39"/>
      <c r="Z273" s="39"/>
      <c r="AA273" s="39"/>
      <c r="AB273" s="39"/>
      <c r="AC273" s="39"/>
      <c r="AD273" s="39"/>
      <c r="AE273" s="39"/>
      <c r="AT273" s="18" t="s">
        <v>159</v>
      </c>
      <c r="AU273" s="18" t="s">
        <v>82</v>
      </c>
    </row>
    <row r="274" s="14" customFormat="1">
      <c r="A274" s="14"/>
      <c r="B274" s="249"/>
      <c r="C274" s="250"/>
      <c r="D274" s="227" t="s">
        <v>161</v>
      </c>
      <c r="E274" s="251" t="s">
        <v>19</v>
      </c>
      <c r="F274" s="252" t="s">
        <v>964</v>
      </c>
      <c r="G274" s="250"/>
      <c r="H274" s="251" t="s">
        <v>19</v>
      </c>
      <c r="I274" s="253"/>
      <c r="J274" s="250"/>
      <c r="K274" s="250"/>
      <c r="L274" s="254"/>
      <c r="M274" s="255"/>
      <c r="N274" s="256"/>
      <c r="O274" s="256"/>
      <c r="P274" s="256"/>
      <c r="Q274" s="256"/>
      <c r="R274" s="256"/>
      <c r="S274" s="256"/>
      <c r="T274" s="257"/>
      <c r="U274" s="14"/>
      <c r="V274" s="14"/>
      <c r="W274" s="14"/>
      <c r="X274" s="14"/>
      <c r="Y274" s="14"/>
      <c r="Z274" s="14"/>
      <c r="AA274" s="14"/>
      <c r="AB274" s="14"/>
      <c r="AC274" s="14"/>
      <c r="AD274" s="14"/>
      <c r="AE274" s="14"/>
      <c r="AT274" s="258" t="s">
        <v>161</v>
      </c>
      <c r="AU274" s="258" t="s">
        <v>82</v>
      </c>
      <c r="AV274" s="14" t="s">
        <v>80</v>
      </c>
      <c r="AW274" s="14" t="s">
        <v>35</v>
      </c>
      <c r="AX274" s="14" t="s">
        <v>73</v>
      </c>
      <c r="AY274" s="258" t="s">
        <v>150</v>
      </c>
    </row>
    <row r="275" s="13" customFormat="1">
      <c r="A275" s="13"/>
      <c r="B275" s="233"/>
      <c r="C275" s="234"/>
      <c r="D275" s="227" t="s">
        <v>161</v>
      </c>
      <c r="E275" s="235" t="s">
        <v>19</v>
      </c>
      <c r="F275" s="236" t="s">
        <v>965</v>
      </c>
      <c r="G275" s="234"/>
      <c r="H275" s="237">
        <v>20</v>
      </c>
      <c r="I275" s="238"/>
      <c r="J275" s="234"/>
      <c r="K275" s="234"/>
      <c r="L275" s="239"/>
      <c r="M275" s="240"/>
      <c r="N275" s="241"/>
      <c r="O275" s="241"/>
      <c r="P275" s="241"/>
      <c r="Q275" s="241"/>
      <c r="R275" s="241"/>
      <c r="S275" s="241"/>
      <c r="T275" s="242"/>
      <c r="U275" s="13"/>
      <c r="V275" s="13"/>
      <c r="W275" s="13"/>
      <c r="X275" s="13"/>
      <c r="Y275" s="13"/>
      <c r="Z275" s="13"/>
      <c r="AA275" s="13"/>
      <c r="AB275" s="13"/>
      <c r="AC275" s="13"/>
      <c r="AD275" s="13"/>
      <c r="AE275" s="13"/>
      <c r="AT275" s="243" t="s">
        <v>161</v>
      </c>
      <c r="AU275" s="243" t="s">
        <v>82</v>
      </c>
      <c r="AV275" s="13" t="s">
        <v>82</v>
      </c>
      <c r="AW275" s="13" t="s">
        <v>35</v>
      </c>
      <c r="AX275" s="13" t="s">
        <v>73</v>
      </c>
      <c r="AY275" s="243" t="s">
        <v>150</v>
      </c>
    </row>
    <row r="276" s="13" customFormat="1">
      <c r="A276" s="13"/>
      <c r="B276" s="233"/>
      <c r="C276" s="234"/>
      <c r="D276" s="227" t="s">
        <v>161</v>
      </c>
      <c r="E276" s="235" t="s">
        <v>19</v>
      </c>
      <c r="F276" s="236" t="s">
        <v>966</v>
      </c>
      <c r="G276" s="234"/>
      <c r="H276" s="237">
        <v>9.75</v>
      </c>
      <c r="I276" s="238"/>
      <c r="J276" s="234"/>
      <c r="K276" s="234"/>
      <c r="L276" s="239"/>
      <c r="M276" s="240"/>
      <c r="N276" s="241"/>
      <c r="O276" s="241"/>
      <c r="P276" s="241"/>
      <c r="Q276" s="241"/>
      <c r="R276" s="241"/>
      <c r="S276" s="241"/>
      <c r="T276" s="242"/>
      <c r="U276" s="13"/>
      <c r="V276" s="13"/>
      <c r="W276" s="13"/>
      <c r="X276" s="13"/>
      <c r="Y276" s="13"/>
      <c r="Z276" s="13"/>
      <c r="AA276" s="13"/>
      <c r="AB276" s="13"/>
      <c r="AC276" s="13"/>
      <c r="AD276" s="13"/>
      <c r="AE276" s="13"/>
      <c r="AT276" s="243" t="s">
        <v>161</v>
      </c>
      <c r="AU276" s="243" t="s">
        <v>82</v>
      </c>
      <c r="AV276" s="13" t="s">
        <v>82</v>
      </c>
      <c r="AW276" s="13" t="s">
        <v>35</v>
      </c>
      <c r="AX276" s="13" t="s">
        <v>73</v>
      </c>
      <c r="AY276" s="243" t="s">
        <v>150</v>
      </c>
    </row>
    <row r="277" s="13" customFormat="1">
      <c r="A277" s="13"/>
      <c r="B277" s="233"/>
      <c r="C277" s="234"/>
      <c r="D277" s="227" t="s">
        <v>161</v>
      </c>
      <c r="E277" s="235" t="s">
        <v>19</v>
      </c>
      <c r="F277" s="236" t="s">
        <v>967</v>
      </c>
      <c r="G277" s="234"/>
      <c r="H277" s="237">
        <v>87.75</v>
      </c>
      <c r="I277" s="238"/>
      <c r="J277" s="234"/>
      <c r="K277" s="234"/>
      <c r="L277" s="239"/>
      <c r="M277" s="240"/>
      <c r="N277" s="241"/>
      <c r="O277" s="241"/>
      <c r="P277" s="241"/>
      <c r="Q277" s="241"/>
      <c r="R277" s="241"/>
      <c r="S277" s="241"/>
      <c r="T277" s="242"/>
      <c r="U277" s="13"/>
      <c r="V277" s="13"/>
      <c r="W277" s="13"/>
      <c r="X277" s="13"/>
      <c r="Y277" s="13"/>
      <c r="Z277" s="13"/>
      <c r="AA277" s="13"/>
      <c r="AB277" s="13"/>
      <c r="AC277" s="13"/>
      <c r="AD277" s="13"/>
      <c r="AE277" s="13"/>
      <c r="AT277" s="243" t="s">
        <v>161</v>
      </c>
      <c r="AU277" s="243" t="s">
        <v>82</v>
      </c>
      <c r="AV277" s="13" t="s">
        <v>82</v>
      </c>
      <c r="AW277" s="13" t="s">
        <v>35</v>
      </c>
      <c r="AX277" s="13" t="s">
        <v>73</v>
      </c>
      <c r="AY277" s="243" t="s">
        <v>150</v>
      </c>
    </row>
    <row r="278" s="2" customFormat="1" ht="24.15" customHeight="1">
      <c r="A278" s="39"/>
      <c r="B278" s="40"/>
      <c r="C278" s="214" t="s">
        <v>968</v>
      </c>
      <c r="D278" s="214" t="s">
        <v>152</v>
      </c>
      <c r="E278" s="215" t="s">
        <v>969</v>
      </c>
      <c r="F278" s="216" t="s">
        <v>970</v>
      </c>
      <c r="G278" s="217" t="s">
        <v>326</v>
      </c>
      <c r="H278" s="218">
        <v>21.600000000000001</v>
      </c>
      <c r="I278" s="219"/>
      <c r="J278" s="220">
        <f>ROUND(I278*H278,2)</f>
        <v>0</v>
      </c>
      <c r="K278" s="216" t="s">
        <v>625</v>
      </c>
      <c r="L278" s="45"/>
      <c r="M278" s="221" t="s">
        <v>19</v>
      </c>
      <c r="N278" s="222" t="s">
        <v>46</v>
      </c>
      <c r="O278" s="86"/>
      <c r="P278" s="223">
        <f>O278*H278</f>
        <v>0</v>
      </c>
      <c r="Q278" s="223">
        <v>0.0025400000000000002</v>
      </c>
      <c r="R278" s="223">
        <f>Q278*H278</f>
        <v>0.05486400000000001</v>
      </c>
      <c r="S278" s="223">
        <v>0.002</v>
      </c>
      <c r="T278" s="224">
        <f>S278*H278</f>
        <v>0.043200000000000002</v>
      </c>
      <c r="U278" s="39"/>
      <c r="V278" s="39"/>
      <c r="W278" s="39"/>
      <c r="X278" s="39"/>
      <c r="Y278" s="39"/>
      <c r="Z278" s="39"/>
      <c r="AA278" s="39"/>
      <c r="AB278" s="39"/>
      <c r="AC278" s="39"/>
      <c r="AD278" s="39"/>
      <c r="AE278" s="39"/>
      <c r="AR278" s="225" t="s">
        <v>156</v>
      </c>
      <c r="AT278" s="225" t="s">
        <v>152</v>
      </c>
      <c r="AU278" s="225" t="s">
        <v>82</v>
      </c>
      <c r="AY278" s="18" t="s">
        <v>150</v>
      </c>
      <c r="BE278" s="226">
        <f>IF(N278="základní",J278,0)</f>
        <v>0</v>
      </c>
      <c r="BF278" s="226">
        <f>IF(N278="snížená",J278,0)</f>
        <v>0</v>
      </c>
      <c r="BG278" s="226">
        <f>IF(N278="zákl. přenesená",J278,0)</f>
        <v>0</v>
      </c>
      <c r="BH278" s="226">
        <f>IF(N278="sníž. přenesená",J278,0)</f>
        <v>0</v>
      </c>
      <c r="BI278" s="226">
        <f>IF(N278="nulová",J278,0)</f>
        <v>0</v>
      </c>
      <c r="BJ278" s="18" t="s">
        <v>156</v>
      </c>
      <c r="BK278" s="226">
        <f>ROUND(I278*H278,2)</f>
        <v>0</v>
      </c>
      <c r="BL278" s="18" t="s">
        <v>156</v>
      </c>
      <c r="BM278" s="225" t="s">
        <v>971</v>
      </c>
    </row>
    <row r="279" s="2" customFormat="1">
      <c r="A279" s="39"/>
      <c r="B279" s="40"/>
      <c r="C279" s="41"/>
      <c r="D279" s="227" t="s">
        <v>158</v>
      </c>
      <c r="E279" s="41"/>
      <c r="F279" s="228" t="s">
        <v>972</v>
      </c>
      <c r="G279" s="41"/>
      <c r="H279" s="41"/>
      <c r="I279" s="229"/>
      <c r="J279" s="41"/>
      <c r="K279" s="41"/>
      <c r="L279" s="45"/>
      <c r="M279" s="230"/>
      <c r="N279" s="231"/>
      <c r="O279" s="86"/>
      <c r="P279" s="86"/>
      <c r="Q279" s="86"/>
      <c r="R279" s="86"/>
      <c r="S279" s="86"/>
      <c r="T279" s="87"/>
      <c r="U279" s="39"/>
      <c r="V279" s="39"/>
      <c r="W279" s="39"/>
      <c r="X279" s="39"/>
      <c r="Y279" s="39"/>
      <c r="Z279" s="39"/>
      <c r="AA279" s="39"/>
      <c r="AB279" s="39"/>
      <c r="AC279" s="39"/>
      <c r="AD279" s="39"/>
      <c r="AE279" s="39"/>
      <c r="AT279" s="18" t="s">
        <v>158</v>
      </c>
      <c r="AU279" s="18" t="s">
        <v>82</v>
      </c>
    </row>
    <row r="280" s="2" customFormat="1">
      <c r="A280" s="39"/>
      <c r="B280" s="40"/>
      <c r="C280" s="41"/>
      <c r="D280" s="247" t="s">
        <v>198</v>
      </c>
      <c r="E280" s="41"/>
      <c r="F280" s="248" t="s">
        <v>973</v>
      </c>
      <c r="G280" s="41"/>
      <c r="H280" s="41"/>
      <c r="I280" s="229"/>
      <c r="J280" s="41"/>
      <c r="K280" s="41"/>
      <c r="L280" s="45"/>
      <c r="M280" s="230"/>
      <c r="N280" s="231"/>
      <c r="O280" s="86"/>
      <c r="P280" s="86"/>
      <c r="Q280" s="86"/>
      <c r="R280" s="86"/>
      <c r="S280" s="86"/>
      <c r="T280" s="87"/>
      <c r="U280" s="39"/>
      <c r="V280" s="39"/>
      <c r="W280" s="39"/>
      <c r="X280" s="39"/>
      <c r="Y280" s="39"/>
      <c r="Z280" s="39"/>
      <c r="AA280" s="39"/>
      <c r="AB280" s="39"/>
      <c r="AC280" s="39"/>
      <c r="AD280" s="39"/>
      <c r="AE280" s="39"/>
      <c r="AT280" s="18" t="s">
        <v>198</v>
      </c>
      <c r="AU280" s="18" t="s">
        <v>82</v>
      </c>
    </row>
    <row r="281" s="2" customFormat="1">
      <c r="A281" s="39"/>
      <c r="B281" s="40"/>
      <c r="C281" s="41"/>
      <c r="D281" s="227" t="s">
        <v>159</v>
      </c>
      <c r="E281" s="41"/>
      <c r="F281" s="232" t="s">
        <v>974</v>
      </c>
      <c r="G281" s="41"/>
      <c r="H281" s="41"/>
      <c r="I281" s="229"/>
      <c r="J281" s="41"/>
      <c r="K281" s="41"/>
      <c r="L281" s="45"/>
      <c r="M281" s="230"/>
      <c r="N281" s="231"/>
      <c r="O281" s="86"/>
      <c r="P281" s="86"/>
      <c r="Q281" s="86"/>
      <c r="R281" s="86"/>
      <c r="S281" s="86"/>
      <c r="T281" s="87"/>
      <c r="U281" s="39"/>
      <c r="V281" s="39"/>
      <c r="W281" s="39"/>
      <c r="X281" s="39"/>
      <c r="Y281" s="39"/>
      <c r="Z281" s="39"/>
      <c r="AA281" s="39"/>
      <c r="AB281" s="39"/>
      <c r="AC281" s="39"/>
      <c r="AD281" s="39"/>
      <c r="AE281" s="39"/>
      <c r="AT281" s="18" t="s">
        <v>159</v>
      </c>
      <c r="AU281" s="18" t="s">
        <v>82</v>
      </c>
    </row>
    <row r="282" s="14" customFormat="1">
      <c r="A282" s="14"/>
      <c r="B282" s="249"/>
      <c r="C282" s="250"/>
      <c r="D282" s="227" t="s">
        <v>161</v>
      </c>
      <c r="E282" s="251" t="s">
        <v>19</v>
      </c>
      <c r="F282" s="252" t="s">
        <v>964</v>
      </c>
      <c r="G282" s="250"/>
      <c r="H282" s="251" t="s">
        <v>19</v>
      </c>
      <c r="I282" s="253"/>
      <c r="J282" s="250"/>
      <c r="K282" s="250"/>
      <c r="L282" s="254"/>
      <c r="M282" s="255"/>
      <c r="N282" s="256"/>
      <c r="O282" s="256"/>
      <c r="P282" s="256"/>
      <c r="Q282" s="256"/>
      <c r="R282" s="256"/>
      <c r="S282" s="256"/>
      <c r="T282" s="257"/>
      <c r="U282" s="14"/>
      <c r="V282" s="14"/>
      <c r="W282" s="14"/>
      <c r="X282" s="14"/>
      <c r="Y282" s="14"/>
      <c r="Z282" s="14"/>
      <c r="AA282" s="14"/>
      <c r="AB282" s="14"/>
      <c r="AC282" s="14"/>
      <c r="AD282" s="14"/>
      <c r="AE282" s="14"/>
      <c r="AT282" s="258" t="s">
        <v>161</v>
      </c>
      <c r="AU282" s="258" t="s">
        <v>82</v>
      </c>
      <c r="AV282" s="14" t="s">
        <v>80</v>
      </c>
      <c r="AW282" s="14" t="s">
        <v>35</v>
      </c>
      <c r="AX282" s="14" t="s">
        <v>73</v>
      </c>
      <c r="AY282" s="258" t="s">
        <v>150</v>
      </c>
    </row>
    <row r="283" s="13" customFormat="1">
      <c r="A283" s="13"/>
      <c r="B283" s="233"/>
      <c r="C283" s="234"/>
      <c r="D283" s="227" t="s">
        <v>161</v>
      </c>
      <c r="E283" s="235" t="s">
        <v>19</v>
      </c>
      <c r="F283" s="236" t="s">
        <v>975</v>
      </c>
      <c r="G283" s="234"/>
      <c r="H283" s="237">
        <v>21.600000000000001</v>
      </c>
      <c r="I283" s="238"/>
      <c r="J283" s="234"/>
      <c r="K283" s="234"/>
      <c r="L283" s="239"/>
      <c r="M283" s="240"/>
      <c r="N283" s="241"/>
      <c r="O283" s="241"/>
      <c r="P283" s="241"/>
      <c r="Q283" s="241"/>
      <c r="R283" s="241"/>
      <c r="S283" s="241"/>
      <c r="T283" s="242"/>
      <c r="U283" s="13"/>
      <c r="V283" s="13"/>
      <c r="W283" s="13"/>
      <c r="X283" s="13"/>
      <c r="Y283" s="13"/>
      <c r="Z283" s="13"/>
      <c r="AA283" s="13"/>
      <c r="AB283" s="13"/>
      <c r="AC283" s="13"/>
      <c r="AD283" s="13"/>
      <c r="AE283" s="13"/>
      <c r="AT283" s="243" t="s">
        <v>161</v>
      </c>
      <c r="AU283" s="243" t="s">
        <v>82</v>
      </c>
      <c r="AV283" s="13" t="s">
        <v>82</v>
      </c>
      <c r="AW283" s="13" t="s">
        <v>35</v>
      </c>
      <c r="AX283" s="13" t="s">
        <v>73</v>
      </c>
      <c r="AY283" s="243" t="s">
        <v>150</v>
      </c>
    </row>
    <row r="284" s="2" customFormat="1" ht="24.15" customHeight="1">
      <c r="A284" s="39"/>
      <c r="B284" s="40"/>
      <c r="C284" s="259" t="s">
        <v>976</v>
      </c>
      <c r="D284" s="259" t="s">
        <v>258</v>
      </c>
      <c r="E284" s="260" t="s">
        <v>374</v>
      </c>
      <c r="F284" s="261" t="s">
        <v>375</v>
      </c>
      <c r="G284" s="262" t="s">
        <v>362</v>
      </c>
      <c r="H284" s="263">
        <v>0.878</v>
      </c>
      <c r="I284" s="264"/>
      <c r="J284" s="265">
        <f>ROUND(I284*H284,2)</f>
        <v>0</v>
      </c>
      <c r="K284" s="261" t="s">
        <v>625</v>
      </c>
      <c r="L284" s="266"/>
      <c r="M284" s="267" t="s">
        <v>19</v>
      </c>
      <c r="N284" s="268" t="s">
        <v>46</v>
      </c>
      <c r="O284" s="86"/>
      <c r="P284" s="223">
        <f>O284*H284</f>
        <v>0</v>
      </c>
      <c r="Q284" s="223">
        <v>1</v>
      </c>
      <c r="R284" s="223">
        <f>Q284*H284</f>
        <v>0.878</v>
      </c>
      <c r="S284" s="223">
        <v>0</v>
      </c>
      <c r="T284" s="224">
        <f>S284*H284</f>
        <v>0</v>
      </c>
      <c r="U284" s="39"/>
      <c r="V284" s="39"/>
      <c r="W284" s="39"/>
      <c r="X284" s="39"/>
      <c r="Y284" s="39"/>
      <c r="Z284" s="39"/>
      <c r="AA284" s="39"/>
      <c r="AB284" s="39"/>
      <c r="AC284" s="39"/>
      <c r="AD284" s="39"/>
      <c r="AE284" s="39"/>
      <c r="AR284" s="225" t="s">
        <v>238</v>
      </c>
      <c r="AT284" s="225" t="s">
        <v>258</v>
      </c>
      <c r="AU284" s="225" t="s">
        <v>82</v>
      </c>
      <c r="AY284" s="18" t="s">
        <v>150</v>
      </c>
      <c r="BE284" s="226">
        <f>IF(N284="základní",J284,0)</f>
        <v>0</v>
      </c>
      <c r="BF284" s="226">
        <f>IF(N284="snížená",J284,0)</f>
        <v>0</v>
      </c>
      <c r="BG284" s="226">
        <f>IF(N284="zákl. přenesená",J284,0)</f>
        <v>0</v>
      </c>
      <c r="BH284" s="226">
        <f>IF(N284="sníž. přenesená",J284,0)</f>
        <v>0</v>
      </c>
      <c r="BI284" s="226">
        <f>IF(N284="nulová",J284,0)</f>
        <v>0</v>
      </c>
      <c r="BJ284" s="18" t="s">
        <v>156</v>
      </c>
      <c r="BK284" s="226">
        <f>ROUND(I284*H284,2)</f>
        <v>0</v>
      </c>
      <c r="BL284" s="18" t="s">
        <v>156</v>
      </c>
      <c r="BM284" s="225" t="s">
        <v>977</v>
      </c>
    </row>
    <row r="285" s="2" customFormat="1">
      <c r="A285" s="39"/>
      <c r="B285" s="40"/>
      <c r="C285" s="41"/>
      <c r="D285" s="227" t="s">
        <v>158</v>
      </c>
      <c r="E285" s="41"/>
      <c r="F285" s="228" t="s">
        <v>375</v>
      </c>
      <c r="G285" s="41"/>
      <c r="H285" s="41"/>
      <c r="I285" s="229"/>
      <c r="J285" s="41"/>
      <c r="K285" s="41"/>
      <c r="L285" s="45"/>
      <c r="M285" s="230"/>
      <c r="N285" s="231"/>
      <c r="O285" s="86"/>
      <c r="P285" s="86"/>
      <c r="Q285" s="86"/>
      <c r="R285" s="86"/>
      <c r="S285" s="86"/>
      <c r="T285" s="87"/>
      <c r="U285" s="39"/>
      <c r="V285" s="39"/>
      <c r="W285" s="39"/>
      <c r="X285" s="39"/>
      <c r="Y285" s="39"/>
      <c r="Z285" s="39"/>
      <c r="AA285" s="39"/>
      <c r="AB285" s="39"/>
      <c r="AC285" s="39"/>
      <c r="AD285" s="39"/>
      <c r="AE285" s="39"/>
      <c r="AT285" s="18" t="s">
        <v>158</v>
      </c>
      <c r="AU285" s="18" t="s">
        <v>82</v>
      </c>
    </row>
    <row r="286" s="13" customFormat="1">
      <c r="A286" s="13"/>
      <c r="B286" s="233"/>
      <c r="C286" s="234"/>
      <c r="D286" s="227" t="s">
        <v>161</v>
      </c>
      <c r="E286" s="235" t="s">
        <v>19</v>
      </c>
      <c r="F286" s="236" t="s">
        <v>978</v>
      </c>
      <c r="G286" s="234"/>
      <c r="H286" s="237">
        <v>0.878</v>
      </c>
      <c r="I286" s="238"/>
      <c r="J286" s="234"/>
      <c r="K286" s="234"/>
      <c r="L286" s="239"/>
      <c r="M286" s="240"/>
      <c r="N286" s="241"/>
      <c r="O286" s="241"/>
      <c r="P286" s="241"/>
      <c r="Q286" s="241"/>
      <c r="R286" s="241"/>
      <c r="S286" s="241"/>
      <c r="T286" s="242"/>
      <c r="U286" s="13"/>
      <c r="V286" s="13"/>
      <c r="W286" s="13"/>
      <c r="X286" s="13"/>
      <c r="Y286" s="13"/>
      <c r="Z286" s="13"/>
      <c r="AA286" s="13"/>
      <c r="AB286" s="13"/>
      <c r="AC286" s="13"/>
      <c r="AD286" s="13"/>
      <c r="AE286" s="13"/>
      <c r="AT286" s="243" t="s">
        <v>161</v>
      </c>
      <c r="AU286" s="243" t="s">
        <v>82</v>
      </c>
      <c r="AV286" s="13" t="s">
        <v>82</v>
      </c>
      <c r="AW286" s="13" t="s">
        <v>35</v>
      </c>
      <c r="AX286" s="13" t="s">
        <v>80</v>
      </c>
      <c r="AY286" s="243" t="s">
        <v>150</v>
      </c>
    </row>
    <row r="287" s="2" customFormat="1" ht="16.5" customHeight="1">
      <c r="A287" s="39"/>
      <c r="B287" s="40"/>
      <c r="C287" s="214" t="s">
        <v>979</v>
      </c>
      <c r="D287" s="214" t="s">
        <v>152</v>
      </c>
      <c r="E287" s="215" t="s">
        <v>980</v>
      </c>
      <c r="F287" s="216" t="s">
        <v>387</v>
      </c>
      <c r="G287" s="217" t="s">
        <v>187</v>
      </c>
      <c r="H287" s="218">
        <v>1</v>
      </c>
      <c r="I287" s="219"/>
      <c r="J287" s="220">
        <f>ROUND(I287*H287,2)</f>
        <v>0</v>
      </c>
      <c r="K287" s="216" t="s">
        <v>19</v>
      </c>
      <c r="L287" s="45"/>
      <c r="M287" s="221" t="s">
        <v>19</v>
      </c>
      <c r="N287" s="222" t="s">
        <v>46</v>
      </c>
      <c r="O287" s="86"/>
      <c r="P287" s="223">
        <f>O287*H287</f>
        <v>0</v>
      </c>
      <c r="Q287" s="223">
        <v>0</v>
      </c>
      <c r="R287" s="223">
        <f>Q287*H287</f>
        <v>0</v>
      </c>
      <c r="S287" s="223">
        <v>0</v>
      </c>
      <c r="T287" s="224">
        <f>S287*H287</f>
        <v>0</v>
      </c>
      <c r="U287" s="39"/>
      <c r="V287" s="39"/>
      <c r="W287" s="39"/>
      <c r="X287" s="39"/>
      <c r="Y287" s="39"/>
      <c r="Z287" s="39"/>
      <c r="AA287" s="39"/>
      <c r="AB287" s="39"/>
      <c r="AC287" s="39"/>
      <c r="AD287" s="39"/>
      <c r="AE287" s="39"/>
      <c r="AR287" s="225" t="s">
        <v>156</v>
      </c>
      <c r="AT287" s="225" t="s">
        <v>152</v>
      </c>
      <c r="AU287" s="225" t="s">
        <v>82</v>
      </c>
      <c r="AY287" s="18" t="s">
        <v>150</v>
      </c>
      <c r="BE287" s="226">
        <f>IF(N287="základní",J287,0)</f>
        <v>0</v>
      </c>
      <c r="BF287" s="226">
        <f>IF(N287="snížená",J287,0)</f>
        <v>0</v>
      </c>
      <c r="BG287" s="226">
        <f>IF(N287="zákl. přenesená",J287,0)</f>
        <v>0</v>
      </c>
      <c r="BH287" s="226">
        <f>IF(N287="sníž. přenesená",J287,0)</f>
        <v>0</v>
      </c>
      <c r="BI287" s="226">
        <f>IF(N287="nulová",J287,0)</f>
        <v>0</v>
      </c>
      <c r="BJ287" s="18" t="s">
        <v>156</v>
      </c>
      <c r="BK287" s="226">
        <f>ROUND(I287*H287,2)</f>
        <v>0</v>
      </c>
      <c r="BL287" s="18" t="s">
        <v>156</v>
      </c>
      <c r="BM287" s="225" t="s">
        <v>981</v>
      </c>
    </row>
    <row r="288" s="2" customFormat="1">
      <c r="A288" s="39"/>
      <c r="B288" s="40"/>
      <c r="C288" s="41"/>
      <c r="D288" s="227" t="s">
        <v>158</v>
      </c>
      <c r="E288" s="41"/>
      <c r="F288" s="228" t="s">
        <v>387</v>
      </c>
      <c r="G288" s="41"/>
      <c r="H288" s="41"/>
      <c r="I288" s="229"/>
      <c r="J288" s="41"/>
      <c r="K288" s="41"/>
      <c r="L288" s="45"/>
      <c r="M288" s="230"/>
      <c r="N288" s="231"/>
      <c r="O288" s="86"/>
      <c r="P288" s="86"/>
      <c r="Q288" s="86"/>
      <c r="R288" s="86"/>
      <c r="S288" s="86"/>
      <c r="T288" s="87"/>
      <c r="U288" s="39"/>
      <c r="V288" s="39"/>
      <c r="W288" s="39"/>
      <c r="X288" s="39"/>
      <c r="Y288" s="39"/>
      <c r="Z288" s="39"/>
      <c r="AA288" s="39"/>
      <c r="AB288" s="39"/>
      <c r="AC288" s="39"/>
      <c r="AD288" s="39"/>
      <c r="AE288" s="39"/>
      <c r="AT288" s="18" t="s">
        <v>158</v>
      </c>
      <c r="AU288" s="18" t="s">
        <v>82</v>
      </c>
    </row>
    <row r="289" s="2" customFormat="1">
      <c r="A289" s="39"/>
      <c r="B289" s="40"/>
      <c r="C289" s="41"/>
      <c r="D289" s="227" t="s">
        <v>159</v>
      </c>
      <c r="E289" s="41"/>
      <c r="F289" s="232" t="s">
        <v>982</v>
      </c>
      <c r="G289" s="41"/>
      <c r="H289" s="41"/>
      <c r="I289" s="229"/>
      <c r="J289" s="41"/>
      <c r="K289" s="41"/>
      <c r="L289" s="45"/>
      <c r="M289" s="230"/>
      <c r="N289" s="231"/>
      <c r="O289" s="86"/>
      <c r="P289" s="86"/>
      <c r="Q289" s="86"/>
      <c r="R289" s="86"/>
      <c r="S289" s="86"/>
      <c r="T289" s="87"/>
      <c r="U289" s="39"/>
      <c r="V289" s="39"/>
      <c r="W289" s="39"/>
      <c r="X289" s="39"/>
      <c r="Y289" s="39"/>
      <c r="Z289" s="39"/>
      <c r="AA289" s="39"/>
      <c r="AB289" s="39"/>
      <c r="AC289" s="39"/>
      <c r="AD289" s="39"/>
      <c r="AE289" s="39"/>
      <c r="AT289" s="18" t="s">
        <v>159</v>
      </c>
      <c r="AU289" s="18" t="s">
        <v>82</v>
      </c>
    </row>
    <row r="290" s="12" customFormat="1" ht="22.8" customHeight="1">
      <c r="A290" s="12"/>
      <c r="B290" s="198"/>
      <c r="C290" s="199"/>
      <c r="D290" s="200" t="s">
        <v>72</v>
      </c>
      <c r="E290" s="212" t="s">
        <v>471</v>
      </c>
      <c r="F290" s="212" t="s">
        <v>472</v>
      </c>
      <c r="G290" s="199"/>
      <c r="H290" s="199"/>
      <c r="I290" s="202"/>
      <c r="J290" s="213">
        <f>BK290</f>
        <v>0</v>
      </c>
      <c r="K290" s="199"/>
      <c r="L290" s="204"/>
      <c r="M290" s="205"/>
      <c r="N290" s="206"/>
      <c r="O290" s="206"/>
      <c r="P290" s="207">
        <f>SUM(P291:P309)</f>
        <v>0</v>
      </c>
      <c r="Q290" s="206"/>
      <c r="R290" s="207">
        <f>SUM(R291:R309)</f>
        <v>0</v>
      </c>
      <c r="S290" s="206"/>
      <c r="T290" s="208">
        <f>SUM(T291:T309)</f>
        <v>0</v>
      </c>
      <c r="U290" s="12"/>
      <c r="V290" s="12"/>
      <c r="W290" s="12"/>
      <c r="X290" s="12"/>
      <c r="Y290" s="12"/>
      <c r="Z290" s="12"/>
      <c r="AA290" s="12"/>
      <c r="AB290" s="12"/>
      <c r="AC290" s="12"/>
      <c r="AD290" s="12"/>
      <c r="AE290" s="12"/>
      <c r="AR290" s="209" t="s">
        <v>80</v>
      </c>
      <c r="AT290" s="210" t="s">
        <v>72</v>
      </c>
      <c r="AU290" s="210" t="s">
        <v>80</v>
      </c>
      <c r="AY290" s="209" t="s">
        <v>150</v>
      </c>
      <c r="BK290" s="211">
        <f>SUM(BK291:BK309)</f>
        <v>0</v>
      </c>
    </row>
    <row r="291" s="2" customFormat="1" ht="37.8" customHeight="1">
      <c r="A291" s="39"/>
      <c r="B291" s="40"/>
      <c r="C291" s="214" t="s">
        <v>983</v>
      </c>
      <c r="D291" s="214" t="s">
        <v>152</v>
      </c>
      <c r="E291" s="215" t="s">
        <v>984</v>
      </c>
      <c r="F291" s="216" t="s">
        <v>985</v>
      </c>
      <c r="G291" s="217" t="s">
        <v>362</v>
      </c>
      <c r="H291" s="218">
        <v>29.434000000000001</v>
      </c>
      <c r="I291" s="219"/>
      <c r="J291" s="220">
        <f>ROUND(I291*H291,2)</f>
        <v>0</v>
      </c>
      <c r="K291" s="216" t="s">
        <v>625</v>
      </c>
      <c r="L291" s="45"/>
      <c r="M291" s="221" t="s">
        <v>19</v>
      </c>
      <c r="N291" s="222" t="s">
        <v>46</v>
      </c>
      <c r="O291" s="86"/>
      <c r="P291" s="223">
        <f>O291*H291</f>
        <v>0</v>
      </c>
      <c r="Q291" s="223">
        <v>0</v>
      </c>
      <c r="R291" s="223">
        <f>Q291*H291</f>
        <v>0</v>
      </c>
      <c r="S291" s="223">
        <v>0</v>
      </c>
      <c r="T291" s="224">
        <f>S291*H291</f>
        <v>0</v>
      </c>
      <c r="U291" s="39"/>
      <c r="V291" s="39"/>
      <c r="W291" s="39"/>
      <c r="X291" s="39"/>
      <c r="Y291" s="39"/>
      <c r="Z291" s="39"/>
      <c r="AA291" s="39"/>
      <c r="AB291" s="39"/>
      <c r="AC291" s="39"/>
      <c r="AD291" s="39"/>
      <c r="AE291" s="39"/>
      <c r="AR291" s="225" t="s">
        <v>156</v>
      </c>
      <c r="AT291" s="225" t="s">
        <v>152</v>
      </c>
      <c r="AU291" s="225" t="s">
        <v>82</v>
      </c>
      <c r="AY291" s="18" t="s">
        <v>150</v>
      </c>
      <c r="BE291" s="226">
        <f>IF(N291="základní",J291,0)</f>
        <v>0</v>
      </c>
      <c r="BF291" s="226">
        <f>IF(N291="snížená",J291,0)</f>
        <v>0</v>
      </c>
      <c r="BG291" s="226">
        <f>IF(N291="zákl. přenesená",J291,0)</f>
        <v>0</v>
      </c>
      <c r="BH291" s="226">
        <f>IF(N291="sníž. přenesená",J291,0)</f>
        <v>0</v>
      </c>
      <c r="BI291" s="226">
        <f>IF(N291="nulová",J291,0)</f>
        <v>0</v>
      </c>
      <c r="BJ291" s="18" t="s">
        <v>156</v>
      </c>
      <c r="BK291" s="226">
        <f>ROUND(I291*H291,2)</f>
        <v>0</v>
      </c>
      <c r="BL291" s="18" t="s">
        <v>156</v>
      </c>
      <c r="BM291" s="225" t="s">
        <v>986</v>
      </c>
    </row>
    <row r="292" s="2" customFormat="1">
      <c r="A292" s="39"/>
      <c r="B292" s="40"/>
      <c r="C292" s="41"/>
      <c r="D292" s="227" t="s">
        <v>158</v>
      </c>
      <c r="E292" s="41"/>
      <c r="F292" s="228" t="s">
        <v>987</v>
      </c>
      <c r="G292" s="41"/>
      <c r="H292" s="41"/>
      <c r="I292" s="229"/>
      <c r="J292" s="41"/>
      <c r="K292" s="41"/>
      <c r="L292" s="45"/>
      <c r="M292" s="230"/>
      <c r="N292" s="231"/>
      <c r="O292" s="86"/>
      <c r="P292" s="86"/>
      <c r="Q292" s="86"/>
      <c r="R292" s="86"/>
      <c r="S292" s="86"/>
      <c r="T292" s="87"/>
      <c r="U292" s="39"/>
      <c r="V292" s="39"/>
      <c r="W292" s="39"/>
      <c r="X292" s="39"/>
      <c r="Y292" s="39"/>
      <c r="Z292" s="39"/>
      <c r="AA292" s="39"/>
      <c r="AB292" s="39"/>
      <c r="AC292" s="39"/>
      <c r="AD292" s="39"/>
      <c r="AE292" s="39"/>
      <c r="AT292" s="18" t="s">
        <v>158</v>
      </c>
      <c r="AU292" s="18" t="s">
        <v>82</v>
      </c>
    </row>
    <row r="293" s="2" customFormat="1">
      <c r="A293" s="39"/>
      <c r="B293" s="40"/>
      <c r="C293" s="41"/>
      <c r="D293" s="247" t="s">
        <v>198</v>
      </c>
      <c r="E293" s="41"/>
      <c r="F293" s="248" t="s">
        <v>988</v>
      </c>
      <c r="G293" s="41"/>
      <c r="H293" s="41"/>
      <c r="I293" s="229"/>
      <c r="J293" s="41"/>
      <c r="K293" s="41"/>
      <c r="L293" s="45"/>
      <c r="M293" s="230"/>
      <c r="N293" s="231"/>
      <c r="O293" s="86"/>
      <c r="P293" s="86"/>
      <c r="Q293" s="86"/>
      <c r="R293" s="86"/>
      <c r="S293" s="86"/>
      <c r="T293" s="87"/>
      <c r="U293" s="39"/>
      <c r="V293" s="39"/>
      <c r="W293" s="39"/>
      <c r="X293" s="39"/>
      <c r="Y293" s="39"/>
      <c r="Z293" s="39"/>
      <c r="AA293" s="39"/>
      <c r="AB293" s="39"/>
      <c r="AC293" s="39"/>
      <c r="AD293" s="39"/>
      <c r="AE293" s="39"/>
      <c r="AT293" s="18" t="s">
        <v>198</v>
      </c>
      <c r="AU293" s="18" t="s">
        <v>82</v>
      </c>
    </row>
    <row r="294" s="13" customFormat="1">
      <c r="A294" s="13"/>
      <c r="B294" s="233"/>
      <c r="C294" s="234"/>
      <c r="D294" s="227" t="s">
        <v>161</v>
      </c>
      <c r="E294" s="235" t="s">
        <v>19</v>
      </c>
      <c r="F294" s="236" t="s">
        <v>989</v>
      </c>
      <c r="G294" s="234"/>
      <c r="H294" s="237">
        <v>1.03</v>
      </c>
      <c r="I294" s="238"/>
      <c r="J294" s="234"/>
      <c r="K294" s="234"/>
      <c r="L294" s="239"/>
      <c r="M294" s="240"/>
      <c r="N294" s="241"/>
      <c r="O294" s="241"/>
      <c r="P294" s="241"/>
      <c r="Q294" s="241"/>
      <c r="R294" s="241"/>
      <c r="S294" s="241"/>
      <c r="T294" s="242"/>
      <c r="U294" s="13"/>
      <c r="V294" s="13"/>
      <c r="W294" s="13"/>
      <c r="X294" s="13"/>
      <c r="Y294" s="13"/>
      <c r="Z294" s="13"/>
      <c r="AA294" s="13"/>
      <c r="AB294" s="13"/>
      <c r="AC294" s="13"/>
      <c r="AD294" s="13"/>
      <c r="AE294" s="13"/>
      <c r="AT294" s="243" t="s">
        <v>161</v>
      </c>
      <c r="AU294" s="243" t="s">
        <v>82</v>
      </c>
      <c r="AV294" s="13" t="s">
        <v>82</v>
      </c>
      <c r="AW294" s="13" t="s">
        <v>35</v>
      </c>
      <c r="AX294" s="13" t="s">
        <v>73</v>
      </c>
      <c r="AY294" s="243" t="s">
        <v>150</v>
      </c>
    </row>
    <row r="295" s="13" customFormat="1">
      <c r="A295" s="13"/>
      <c r="B295" s="233"/>
      <c r="C295" s="234"/>
      <c r="D295" s="227" t="s">
        <v>161</v>
      </c>
      <c r="E295" s="235" t="s">
        <v>19</v>
      </c>
      <c r="F295" s="236" t="s">
        <v>990</v>
      </c>
      <c r="G295" s="234"/>
      <c r="H295" s="237">
        <v>28.404</v>
      </c>
      <c r="I295" s="238"/>
      <c r="J295" s="234"/>
      <c r="K295" s="234"/>
      <c r="L295" s="239"/>
      <c r="M295" s="240"/>
      <c r="N295" s="241"/>
      <c r="O295" s="241"/>
      <c r="P295" s="241"/>
      <c r="Q295" s="241"/>
      <c r="R295" s="241"/>
      <c r="S295" s="241"/>
      <c r="T295" s="242"/>
      <c r="U295" s="13"/>
      <c r="V295" s="13"/>
      <c r="W295" s="13"/>
      <c r="X295" s="13"/>
      <c r="Y295" s="13"/>
      <c r="Z295" s="13"/>
      <c r="AA295" s="13"/>
      <c r="AB295" s="13"/>
      <c r="AC295" s="13"/>
      <c r="AD295" s="13"/>
      <c r="AE295" s="13"/>
      <c r="AT295" s="243" t="s">
        <v>161</v>
      </c>
      <c r="AU295" s="243" t="s">
        <v>82</v>
      </c>
      <c r="AV295" s="13" t="s">
        <v>82</v>
      </c>
      <c r="AW295" s="13" t="s">
        <v>35</v>
      </c>
      <c r="AX295" s="13" t="s">
        <v>73</v>
      </c>
      <c r="AY295" s="243" t="s">
        <v>150</v>
      </c>
    </row>
    <row r="296" s="2" customFormat="1" ht="24.15" customHeight="1">
      <c r="A296" s="39"/>
      <c r="B296" s="40"/>
      <c r="C296" s="214" t="s">
        <v>991</v>
      </c>
      <c r="D296" s="214" t="s">
        <v>152</v>
      </c>
      <c r="E296" s="215" t="s">
        <v>992</v>
      </c>
      <c r="F296" s="216" t="s">
        <v>993</v>
      </c>
      <c r="G296" s="217" t="s">
        <v>362</v>
      </c>
      <c r="H296" s="218">
        <v>29.434000000000001</v>
      </c>
      <c r="I296" s="219"/>
      <c r="J296" s="220">
        <f>ROUND(I296*H296,2)</f>
        <v>0</v>
      </c>
      <c r="K296" s="216" t="s">
        <v>625</v>
      </c>
      <c r="L296" s="45"/>
      <c r="M296" s="221" t="s">
        <v>19</v>
      </c>
      <c r="N296" s="222" t="s">
        <v>46</v>
      </c>
      <c r="O296" s="86"/>
      <c r="P296" s="223">
        <f>O296*H296</f>
        <v>0</v>
      </c>
      <c r="Q296" s="223">
        <v>0</v>
      </c>
      <c r="R296" s="223">
        <f>Q296*H296</f>
        <v>0</v>
      </c>
      <c r="S296" s="223">
        <v>0</v>
      </c>
      <c r="T296" s="224">
        <f>S296*H296</f>
        <v>0</v>
      </c>
      <c r="U296" s="39"/>
      <c r="V296" s="39"/>
      <c r="W296" s="39"/>
      <c r="X296" s="39"/>
      <c r="Y296" s="39"/>
      <c r="Z296" s="39"/>
      <c r="AA296" s="39"/>
      <c r="AB296" s="39"/>
      <c r="AC296" s="39"/>
      <c r="AD296" s="39"/>
      <c r="AE296" s="39"/>
      <c r="AR296" s="225" t="s">
        <v>156</v>
      </c>
      <c r="AT296" s="225" t="s">
        <v>152</v>
      </c>
      <c r="AU296" s="225" t="s">
        <v>82</v>
      </c>
      <c r="AY296" s="18" t="s">
        <v>150</v>
      </c>
      <c r="BE296" s="226">
        <f>IF(N296="základní",J296,0)</f>
        <v>0</v>
      </c>
      <c r="BF296" s="226">
        <f>IF(N296="snížená",J296,0)</f>
        <v>0</v>
      </c>
      <c r="BG296" s="226">
        <f>IF(N296="zákl. přenesená",J296,0)</f>
        <v>0</v>
      </c>
      <c r="BH296" s="226">
        <f>IF(N296="sníž. přenesená",J296,0)</f>
        <v>0</v>
      </c>
      <c r="BI296" s="226">
        <f>IF(N296="nulová",J296,0)</f>
        <v>0</v>
      </c>
      <c r="BJ296" s="18" t="s">
        <v>156</v>
      </c>
      <c r="BK296" s="226">
        <f>ROUND(I296*H296,2)</f>
        <v>0</v>
      </c>
      <c r="BL296" s="18" t="s">
        <v>156</v>
      </c>
      <c r="BM296" s="225" t="s">
        <v>994</v>
      </c>
    </row>
    <row r="297" s="2" customFormat="1">
      <c r="A297" s="39"/>
      <c r="B297" s="40"/>
      <c r="C297" s="41"/>
      <c r="D297" s="227" t="s">
        <v>158</v>
      </c>
      <c r="E297" s="41"/>
      <c r="F297" s="228" t="s">
        <v>995</v>
      </c>
      <c r="G297" s="41"/>
      <c r="H297" s="41"/>
      <c r="I297" s="229"/>
      <c r="J297" s="41"/>
      <c r="K297" s="41"/>
      <c r="L297" s="45"/>
      <c r="M297" s="230"/>
      <c r="N297" s="231"/>
      <c r="O297" s="86"/>
      <c r="P297" s="86"/>
      <c r="Q297" s="86"/>
      <c r="R297" s="86"/>
      <c r="S297" s="86"/>
      <c r="T297" s="87"/>
      <c r="U297" s="39"/>
      <c r="V297" s="39"/>
      <c r="W297" s="39"/>
      <c r="X297" s="39"/>
      <c r="Y297" s="39"/>
      <c r="Z297" s="39"/>
      <c r="AA297" s="39"/>
      <c r="AB297" s="39"/>
      <c r="AC297" s="39"/>
      <c r="AD297" s="39"/>
      <c r="AE297" s="39"/>
      <c r="AT297" s="18" t="s">
        <v>158</v>
      </c>
      <c r="AU297" s="18" t="s">
        <v>82</v>
      </c>
    </row>
    <row r="298" s="2" customFormat="1">
      <c r="A298" s="39"/>
      <c r="B298" s="40"/>
      <c r="C298" s="41"/>
      <c r="D298" s="247" t="s">
        <v>198</v>
      </c>
      <c r="E298" s="41"/>
      <c r="F298" s="248" t="s">
        <v>996</v>
      </c>
      <c r="G298" s="41"/>
      <c r="H298" s="41"/>
      <c r="I298" s="229"/>
      <c r="J298" s="41"/>
      <c r="K298" s="41"/>
      <c r="L298" s="45"/>
      <c r="M298" s="230"/>
      <c r="N298" s="231"/>
      <c r="O298" s="86"/>
      <c r="P298" s="86"/>
      <c r="Q298" s="86"/>
      <c r="R298" s="86"/>
      <c r="S298" s="86"/>
      <c r="T298" s="87"/>
      <c r="U298" s="39"/>
      <c r="V298" s="39"/>
      <c r="W298" s="39"/>
      <c r="X298" s="39"/>
      <c r="Y298" s="39"/>
      <c r="Z298" s="39"/>
      <c r="AA298" s="39"/>
      <c r="AB298" s="39"/>
      <c r="AC298" s="39"/>
      <c r="AD298" s="39"/>
      <c r="AE298" s="39"/>
      <c r="AT298" s="18" t="s">
        <v>198</v>
      </c>
      <c r="AU298" s="18" t="s">
        <v>82</v>
      </c>
    </row>
    <row r="299" s="13" customFormat="1">
      <c r="A299" s="13"/>
      <c r="B299" s="233"/>
      <c r="C299" s="234"/>
      <c r="D299" s="227" t="s">
        <v>161</v>
      </c>
      <c r="E299" s="235" t="s">
        <v>19</v>
      </c>
      <c r="F299" s="236" t="s">
        <v>989</v>
      </c>
      <c r="G299" s="234"/>
      <c r="H299" s="237">
        <v>1.03</v>
      </c>
      <c r="I299" s="238"/>
      <c r="J299" s="234"/>
      <c r="K299" s="234"/>
      <c r="L299" s="239"/>
      <c r="M299" s="240"/>
      <c r="N299" s="241"/>
      <c r="O299" s="241"/>
      <c r="P299" s="241"/>
      <c r="Q299" s="241"/>
      <c r="R299" s="241"/>
      <c r="S299" s="241"/>
      <c r="T299" s="242"/>
      <c r="U299" s="13"/>
      <c r="V299" s="13"/>
      <c r="W299" s="13"/>
      <c r="X299" s="13"/>
      <c r="Y299" s="13"/>
      <c r="Z299" s="13"/>
      <c r="AA299" s="13"/>
      <c r="AB299" s="13"/>
      <c r="AC299" s="13"/>
      <c r="AD299" s="13"/>
      <c r="AE299" s="13"/>
      <c r="AT299" s="243" t="s">
        <v>161</v>
      </c>
      <c r="AU299" s="243" t="s">
        <v>82</v>
      </c>
      <c r="AV299" s="13" t="s">
        <v>82</v>
      </c>
      <c r="AW299" s="13" t="s">
        <v>35</v>
      </c>
      <c r="AX299" s="13" t="s">
        <v>73</v>
      </c>
      <c r="AY299" s="243" t="s">
        <v>150</v>
      </c>
    </row>
    <row r="300" s="13" customFormat="1">
      <c r="A300" s="13"/>
      <c r="B300" s="233"/>
      <c r="C300" s="234"/>
      <c r="D300" s="227" t="s">
        <v>161</v>
      </c>
      <c r="E300" s="235" t="s">
        <v>19</v>
      </c>
      <c r="F300" s="236" t="s">
        <v>990</v>
      </c>
      <c r="G300" s="234"/>
      <c r="H300" s="237">
        <v>28.404</v>
      </c>
      <c r="I300" s="238"/>
      <c r="J300" s="234"/>
      <c r="K300" s="234"/>
      <c r="L300" s="239"/>
      <c r="M300" s="240"/>
      <c r="N300" s="241"/>
      <c r="O300" s="241"/>
      <c r="P300" s="241"/>
      <c r="Q300" s="241"/>
      <c r="R300" s="241"/>
      <c r="S300" s="241"/>
      <c r="T300" s="242"/>
      <c r="U300" s="13"/>
      <c r="V300" s="13"/>
      <c r="W300" s="13"/>
      <c r="X300" s="13"/>
      <c r="Y300" s="13"/>
      <c r="Z300" s="13"/>
      <c r="AA300" s="13"/>
      <c r="AB300" s="13"/>
      <c r="AC300" s="13"/>
      <c r="AD300" s="13"/>
      <c r="AE300" s="13"/>
      <c r="AT300" s="243" t="s">
        <v>161</v>
      </c>
      <c r="AU300" s="243" t="s">
        <v>82</v>
      </c>
      <c r="AV300" s="13" t="s">
        <v>82</v>
      </c>
      <c r="AW300" s="13" t="s">
        <v>35</v>
      </c>
      <c r="AX300" s="13" t="s">
        <v>73</v>
      </c>
      <c r="AY300" s="243" t="s">
        <v>150</v>
      </c>
    </row>
    <row r="301" s="2" customFormat="1" ht="24.15" customHeight="1">
      <c r="A301" s="39"/>
      <c r="B301" s="40"/>
      <c r="C301" s="214" t="s">
        <v>997</v>
      </c>
      <c r="D301" s="214" t="s">
        <v>152</v>
      </c>
      <c r="E301" s="215" t="s">
        <v>998</v>
      </c>
      <c r="F301" s="216" t="s">
        <v>999</v>
      </c>
      <c r="G301" s="217" t="s">
        <v>362</v>
      </c>
      <c r="H301" s="218">
        <v>559.24599999999998</v>
      </c>
      <c r="I301" s="219"/>
      <c r="J301" s="220">
        <f>ROUND(I301*H301,2)</f>
        <v>0</v>
      </c>
      <c r="K301" s="216" t="s">
        <v>625</v>
      </c>
      <c r="L301" s="45"/>
      <c r="M301" s="221" t="s">
        <v>19</v>
      </c>
      <c r="N301" s="222" t="s">
        <v>46</v>
      </c>
      <c r="O301" s="86"/>
      <c r="P301" s="223">
        <f>O301*H301</f>
        <v>0</v>
      </c>
      <c r="Q301" s="223">
        <v>0</v>
      </c>
      <c r="R301" s="223">
        <f>Q301*H301</f>
        <v>0</v>
      </c>
      <c r="S301" s="223">
        <v>0</v>
      </c>
      <c r="T301" s="224">
        <f>S301*H301</f>
        <v>0</v>
      </c>
      <c r="U301" s="39"/>
      <c r="V301" s="39"/>
      <c r="W301" s="39"/>
      <c r="X301" s="39"/>
      <c r="Y301" s="39"/>
      <c r="Z301" s="39"/>
      <c r="AA301" s="39"/>
      <c r="AB301" s="39"/>
      <c r="AC301" s="39"/>
      <c r="AD301" s="39"/>
      <c r="AE301" s="39"/>
      <c r="AR301" s="225" t="s">
        <v>156</v>
      </c>
      <c r="AT301" s="225" t="s">
        <v>152</v>
      </c>
      <c r="AU301" s="225" t="s">
        <v>82</v>
      </c>
      <c r="AY301" s="18" t="s">
        <v>150</v>
      </c>
      <c r="BE301" s="226">
        <f>IF(N301="základní",J301,0)</f>
        <v>0</v>
      </c>
      <c r="BF301" s="226">
        <f>IF(N301="snížená",J301,0)</f>
        <v>0</v>
      </c>
      <c r="BG301" s="226">
        <f>IF(N301="zákl. přenesená",J301,0)</f>
        <v>0</v>
      </c>
      <c r="BH301" s="226">
        <f>IF(N301="sníž. přenesená",J301,0)</f>
        <v>0</v>
      </c>
      <c r="BI301" s="226">
        <f>IF(N301="nulová",J301,0)</f>
        <v>0</v>
      </c>
      <c r="BJ301" s="18" t="s">
        <v>156</v>
      </c>
      <c r="BK301" s="226">
        <f>ROUND(I301*H301,2)</f>
        <v>0</v>
      </c>
      <c r="BL301" s="18" t="s">
        <v>156</v>
      </c>
      <c r="BM301" s="225" t="s">
        <v>1000</v>
      </c>
    </row>
    <row r="302" s="2" customFormat="1">
      <c r="A302" s="39"/>
      <c r="B302" s="40"/>
      <c r="C302" s="41"/>
      <c r="D302" s="227" t="s">
        <v>158</v>
      </c>
      <c r="E302" s="41"/>
      <c r="F302" s="228" t="s">
        <v>1001</v>
      </c>
      <c r="G302" s="41"/>
      <c r="H302" s="41"/>
      <c r="I302" s="229"/>
      <c r="J302" s="41"/>
      <c r="K302" s="41"/>
      <c r="L302" s="45"/>
      <c r="M302" s="230"/>
      <c r="N302" s="231"/>
      <c r="O302" s="86"/>
      <c r="P302" s="86"/>
      <c r="Q302" s="86"/>
      <c r="R302" s="86"/>
      <c r="S302" s="86"/>
      <c r="T302" s="87"/>
      <c r="U302" s="39"/>
      <c r="V302" s="39"/>
      <c r="W302" s="39"/>
      <c r="X302" s="39"/>
      <c r="Y302" s="39"/>
      <c r="Z302" s="39"/>
      <c r="AA302" s="39"/>
      <c r="AB302" s="39"/>
      <c r="AC302" s="39"/>
      <c r="AD302" s="39"/>
      <c r="AE302" s="39"/>
      <c r="AT302" s="18" t="s">
        <v>158</v>
      </c>
      <c r="AU302" s="18" t="s">
        <v>82</v>
      </c>
    </row>
    <row r="303" s="2" customFormat="1">
      <c r="A303" s="39"/>
      <c r="B303" s="40"/>
      <c r="C303" s="41"/>
      <c r="D303" s="247" t="s">
        <v>198</v>
      </c>
      <c r="E303" s="41"/>
      <c r="F303" s="248" t="s">
        <v>1002</v>
      </c>
      <c r="G303" s="41"/>
      <c r="H303" s="41"/>
      <c r="I303" s="229"/>
      <c r="J303" s="41"/>
      <c r="K303" s="41"/>
      <c r="L303" s="45"/>
      <c r="M303" s="230"/>
      <c r="N303" s="231"/>
      <c r="O303" s="86"/>
      <c r="P303" s="86"/>
      <c r="Q303" s="86"/>
      <c r="R303" s="86"/>
      <c r="S303" s="86"/>
      <c r="T303" s="87"/>
      <c r="U303" s="39"/>
      <c r="V303" s="39"/>
      <c r="W303" s="39"/>
      <c r="X303" s="39"/>
      <c r="Y303" s="39"/>
      <c r="Z303" s="39"/>
      <c r="AA303" s="39"/>
      <c r="AB303" s="39"/>
      <c r="AC303" s="39"/>
      <c r="AD303" s="39"/>
      <c r="AE303" s="39"/>
      <c r="AT303" s="18" t="s">
        <v>198</v>
      </c>
      <c r="AU303" s="18" t="s">
        <v>82</v>
      </c>
    </row>
    <row r="304" s="13" customFormat="1">
      <c r="A304" s="13"/>
      <c r="B304" s="233"/>
      <c r="C304" s="234"/>
      <c r="D304" s="227" t="s">
        <v>161</v>
      </c>
      <c r="E304" s="235" t="s">
        <v>19</v>
      </c>
      <c r="F304" s="236" t="s">
        <v>1003</v>
      </c>
      <c r="G304" s="234"/>
      <c r="H304" s="237">
        <v>559.24599999999998</v>
      </c>
      <c r="I304" s="238"/>
      <c r="J304" s="234"/>
      <c r="K304" s="234"/>
      <c r="L304" s="239"/>
      <c r="M304" s="240"/>
      <c r="N304" s="241"/>
      <c r="O304" s="241"/>
      <c r="P304" s="241"/>
      <c r="Q304" s="241"/>
      <c r="R304" s="241"/>
      <c r="S304" s="241"/>
      <c r="T304" s="242"/>
      <c r="U304" s="13"/>
      <c r="V304" s="13"/>
      <c r="W304" s="13"/>
      <c r="X304" s="13"/>
      <c r="Y304" s="13"/>
      <c r="Z304" s="13"/>
      <c r="AA304" s="13"/>
      <c r="AB304" s="13"/>
      <c r="AC304" s="13"/>
      <c r="AD304" s="13"/>
      <c r="AE304" s="13"/>
      <c r="AT304" s="243" t="s">
        <v>161</v>
      </c>
      <c r="AU304" s="243" t="s">
        <v>82</v>
      </c>
      <c r="AV304" s="13" t="s">
        <v>82</v>
      </c>
      <c r="AW304" s="13" t="s">
        <v>35</v>
      </c>
      <c r="AX304" s="13" t="s">
        <v>80</v>
      </c>
      <c r="AY304" s="243" t="s">
        <v>150</v>
      </c>
    </row>
    <row r="305" s="2" customFormat="1" ht="21.75" customHeight="1">
      <c r="A305" s="39"/>
      <c r="B305" s="40"/>
      <c r="C305" s="214" t="s">
        <v>1004</v>
      </c>
      <c r="D305" s="214" t="s">
        <v>152</v>
      </c>
      <c r="E305" s="215" t="s">
        <v>1005</v>
      </c>
      <c r="F305" s="216" t="s">
        <v>1006</v>
      </c>
      <c r="G305" s="217" t="s">
        <v>362</v>
      </c>
      <c r="H305" s="218">
        <v>29.434000000000001</v>
      </c>
      <c r="I305" s="219"/>
      <c r="J305" s="220">
        <f>ROUND(I305*H305,2)</f>
        <v>0</v>
      </c>
      <c r="K305" s="216" t="s">
        <v>625</v>
      </c>
      <c r="L305" s="45"/>
      <c r="M305" s="221" t="s">
        <v>19</v>
      </c>
      <c r="N305" s="222" t="s">
        <v>46</v>
      </c>
      <c r="O305" s="86"/>
      <c r="P305" s="223">
        <f>O305*H305</f>
        <v>0</v>
      </c>
      <c r="Q305" s="223">
        <v>0</v>
      </c>
      <c r="R305" s="223">
        <f>Q305*H305</f>
        <v>0</v>
      </c>
      <c r="S305" s="223">
        <v>0</v>
      </c>
      <c r="T305" s="224">
        <f>S305*H305</f>
        <v>0</v>
      </c>
      <c r="U305" s="39"/>
      <c r="V305" s="39"/>
      <c r="W305" s="39"/>
      <c r="X305" s="39"/>
      <c r="Y305" s="39"/>
      <c r="Z305" s="39"/>
      <c r="AA305" s="39"/>
      <c r="AB305" s="39"/>
      <c r="AC305" s="39"/>
      <c r="AD305" s="39"/>
      <c r="AE305" s="39"/>
      <c r="AR305" s="225" t="s">
        <v>156</v>
      </c>
      <c r="AT305" s="225" t="s">
        <v>152</v>
      </c>
      <c r="AU305" s="225" t="s">
        <v>82</v>
      </c>
      <c r="AY305" s="18" t="s">
        <v>150</v>
      </c>
      <c r="BE305" s="226">
        <f>IF(N305="základní",J305,0)</f>
        <v>0</v>
      </c>
      <c r="BF305" s="226">
        <f>IF(N305="snížená",J305,0)</f>
        <v>0</v>
      </c>
      <c r="BG305" s="226">
        <f>IF(N305="zákl. přenesená",J305,0)</f>
        <v>0</v>
      </c>
      <c r="BH305" s="226">
        <f>IF(N305="sníž. přenesená",J305,0)</f>
        <v>0</v>
      </c>
      <c r="BI305" s="226">
        <f>IF(N305="nulová",J305,0)</f>
        <v>0</v>
      </c>
      <c r="BJ305" s="18" t="s">
        <v>156</v>
      </c>
      <c r="BK305" s="226">
        <f>ROUND(I305*H305,2)</f>
        <v>0</v>
      </c>
      <c r="BL305" s="18" t="s">
        <v>156</v>
      </c>
      <c r="BM305" s="225" t="s">
        <v>1007</v>
      </c>
    </row>
    <row r="306" s="2" customFormat="1">
      <c r="A306" s="39"/>
      <c r="B306" s="40"/>
      <c r="C306" s="41"/>
      <c r="D306" s="227" t="s">
        <v>158</v>
      </c>
      <c r="E306" s="41"/>
      <c r="F306" s="228" t="s">
        <v>1008</v>
      </c>
      <c r="G306" s="41"/>
      <c r="H306" s="41"/>
      <c r="I306" s="229"/>
      <c r="J306" s="41"/>
      <c r="K306" s="41"/>
      <c r="L306" s="45"/>
      <c r="M306" s="230"/>
      <c r="N306" s="231"/>
      <c r="O306" s="86"/>
      <c r="P306" s="86"/>
      <c r="Q306" s="86"/>
      <c r="R306" s="86"/>
      <c r="S306" s="86"/>
      <c r="T306" s="87"/>
      <c r="U306" s="39"/>
      <c r="V306" s="39"/>
      <c r="W306" s="39"/>
      <c r="X306" s="39"/>
      <c r="Y306" s="39"/>
      <c r="Z306" s="39"/>
      <c r="AA306" s="39"/>
      <c r="AB306" s="39"/>
      <c r="AC306" s="39"/>
      <c r="AD306" s="39"/>
      <c r="AE306" s="39"/>
      <c r="AT306" s="18" t="s">
        <v>158</v>
      </c>
      <c r="AU306" s="18" t="s">
        <v>82</v>
      </c>
    </row>
    <row r="307" s="2" customFormat="1">
      <c r="A307" s="39"/>
      <c r="B307" s="40"/>
      <c r="C307" s="41"/>
      <c r="D307" s="247" t="s">
        <v>198</v>
      </c>
      <c r="E307" s="41"/>
      <c r="F307" s="248" t="s">
        <v>1009</v>
      </c>
      <c r="G307" s="41"/>
      <c r="H307" s="41"/>
      <c r="I307" s="229"/>
      <c r="J307" s="41"/>
      <c r="K307" s="41"/>
      <c r="L307" s="45"/>
      <c r="M307" s="230"/>
      <c r="N307" s="231"/>
      <c r="O307" s="86"/>
      <c r="P307" s="86"/>
      <c r="Q307" s="86"/>
      <c r="R307" s="86"/>
      <c r="S307" s="86"/>
      <c r="T307" s="87"/>
      <c r="U307" s="39"/>
      <c r="V307" s="39"/>
      <c r="W307" s="39"/>
      <c r="X307" s="39"/>
      <c r="Y307" s="39"/>
      <c r="Z307" s="39"/>
      <c r="AA307" s="39"/>
      <c r="AB307" s="39"/>
      <c r="AC307" s="39"/>
      <c r="AD307" s="39"/>
      <c r="AE307" s="39"/>
      <c r="AT307" s="18" t="s">
        <v>198</v>
      </c>
      <c r="AU307" s="18" t="s">
        <v>82</v>
      </c>
    </row>
    <row r="308" s="13" customFormat="1">
      <c r="A308" s="13"/>
      <c r="B308" s="233"/>
      <c r="C308" s="234"/>
      <c r="D308" s="227" t="s">
        <v>161</v>
      </c>
      <c r="E308" s="235" t="s">
        <v>19</v>
      </c>
      <c r="F308" s="236" t="s">
        <v>989</v>
      </c>
      <c r="G308" s="234"/>
      <c r="H308" s="237">
        <v>1.03</v>
      </c>
      <c r="I308" s="238"/>
      <c r="J308" s="234"/>
      <c r="K308" s="234"/>
      <c r="L308" s="239"/>
      <c r="M308" s="240"/>
      <c r="N308" s="241"/>
      <c r="O308" s="241"/>
      <c r="P308" s="241"/>
      <c r="Q308" s="241"/>
      <c r="R308" s="241"/>
      <c r="S308" s="241"/>
      <c r="T308" s="242"/>
      <c r="U308" s="13"/>
      <c r="V308" s="13"/>
      <c r="W308" s="13"/>
      <c r="X308" s="13"/>
      <c r="Y308" s="13"/>
      <c r="Z308" s="13"/>
      <c r="AA308" s="13"/>
      <c r="AB308" s="13"/>
      <c r="AC308" s="13"/>
      <c r="AD308" s="13"/>
      <c r="AE308" s="13"/>
      <c r="AT308" s="243" t="s">
        <v>161</v>
      </c>
      <c r="AU308" s="243" t="s">
        <v>82</v>
      </c>
      <c r="AV308" s="13" t="s">
        <v>82</v>
      </c>
      <c r="AW308" s="13" t="s">
        <v>35</v>
      </c>
      <c r="AX308" s="13" t="s">
        <v>73</v>
      </c>
      <c r="AY308" s="243" t="s">
        <v>150</v>
      </c>
    </row>
    <row r="309" s="13" customFormat="1">
      <c r="A309" s="13"/>
      <c r="B309" s="233"/>
      <c r="C309" s="234"/>
      <c r="D309" s="227" t="s">
        <v>161</v>
      </c>
      <c r="E309" s="235" t="s">
        <v>19</v>
      </c>
      <c r="F309" s="236" t="s">
        <v>990</v>
      </c>
      <c r="G309" s="234"/>
      <c r="H309" s="237">
        <v>28.404</v>
      </c>
      <c r="I309" s="238"/>
      <c r="J309" s="234"/>
      <c r="K309" s="234"/>
      <c r="L309" s="239"/>
      <c r="M309" s="240"/>
      <c r="N309" s="241"/>
      <c r="O309" s="241"/>
      <c r="P309" s="241"/>
      <c r="Q309" s="241"/>
      <c r="R309" s="241"/>
      <c r="S309" s="241"/>
      <c r="T309" s="242"/>
      <c r="U309" s="13"/>
      <c r="V309" s="13"/>
      <c r="W309" s="13"/>
      <c r="X309" s="13"/>
      <c r="Y309" s="13"/>
      <c r="Z309" s="13"/>
      <c r="AA309" s="13"/>
      <c r="AB309" s="13"/>
      <c r="AC309" s="13"/>
      <c r="AD309" s="13"/>
      <c r="AE309" s="13"/>
      <c r="AT309" s="243" t="s">
        <v>161</v>
      </c>
      <c r="AU309" s="243" t="s">
        <v>82</v>
      </c>
      <c r="AV309" s="13" t="s">
        <v>82</v>
      </c>
      <c r="AW309" s="13" t="s">
        <v>35</v>
      </c>
      <c r="AX309" s="13" t="s">
        <v>73</v>
      </c>
      <c r="AY309" s="243" t="s">
        <v>150</v>
      </c>
    </row>
    <row r="310" s="12" customFormat="1" ht="22.8" customHeight="1">
      <c r="A310" s="12"/>
      <c r="B310" s="198"/>
      <c r="C310" s="199"/>
      <c r="D310" s="200" t="s">
        <v>72</v>
      </c>
      <c r="E310" s="212" t="s">
        <v>395</v>
      </c>
      <c r="F310" s="212" t="s">
        <v>396</v>
      </c>
      <c r="G310" s="199"/>
      <c r="H310" s="199"/>
      <c r="I310" s="202"/>
      <c r="J310" s="213">
        <f>BK310</f>
        <v>0</v>
      </c>
      <c r="K310" s="199"/>
      <c r="L310" s="204"/>
      <c r="M310" s="205"/>
      <c r="N310" s="206"/>
      <c r="O310" s="206"/>
      <c r="P310" s="207">
        <f>SUM(P311:P313)</f>
        <v>0</v>
      </c>
      <c r="Q310" s="206"/>
      <c r="R310" s="207">
        <f>SUM(R311:R313)</f>
        <v>0</v>
      </c>
      <c r="S310" s="206"/>
      <c r="T310" s="208">
        <f>SUM(T311:T313)</f>
        <v>0</v>
      </c>
      <c r="U310" s="12"/>
      <c r="V310" s="12"/>
      <c r="W310" s="12"/>
      <c r="X310" s="12"/>
      <c r="Y310" s="12"/>
      <c r="Z310" s="12"/>
      <c r="AA310" s="12"/>
      <c r="AB310" s="12"/>
      <c r="AC310" s="12"/>
      <c r="AD310" s="12"/>
      <c r="AE310" s="12"/>
      <c r="AR310" s="209" t="s">
        <v>80</v>
      </c>
      <c r="AT310" s="210" t="s">
        <v>72</v>
      </c>
      <c r="AU310" s="210" t="s">
        <v>80</v>
      </c>
      <c r="AY310" s="209" t="s">
        <v>150</v>
      </c>
      <c r="BK310" s="211">
        <f>SUM(BK311:BK313)</f>
        <v>0</v>
      </c>
    </row>
    <row r="311" s="2" customFormat="1" ht="16.5" customHeight="1">
      <c r="A311" s="39"/>
      <c r="B311" s="40"/>
      <c r="C311" s="214" t="s">
        <v>1010</v>
      </c>
      <c r="D311" s="214" t="s">
        <v>152</v>
      </c>
      <c r="E311" s="215" t="s">
        <v>398</v>
      </c>
      <c r="F311" s="216" t="s">
        <v>399</v>
      </c>
      <c r="G311" s="217" t="s">
        <v>362</v>
      </c>
      <c r="H311" s="218">
        <v>162.52799999999999</v>
      </c>
      <c r="I311" s="219"/>
      <c r="J311" s="220">
        <f>ROUND(I311*H311,2)</f>
        <v>0</v>
      </c>
      <c r="K311" s="216" t="s">
        <v>625</v>
      </c>
      <c r="L311" s="45"/>
      <c r="M311" s="221" t="s">
        <v>19</v>
      </c>
      <c r="N311" s="222" t="s">
        <v>46</v>
      </c>
      <c r="O311" s="86"/>
      <c r="P311" s="223">
        <f>O311*H311</f>
        <v>0</v>
      </c>
      <c r="Q311" s="223">
        <v>0</v>
      </c>
      <c r="R311" s="223">
        <f>Q311*H311</f>
        <v>0</v>
      </c>
      <c r="S311" s="223">
        <v>0</v>
      </c>
      <c r="T311" s="224">
        <f>S311*H311</f>
        <v>0</v>
      </c>
      <c r="U311" s="39"/>
      <c r="V311" s="39"/>
      <c r="W311" s="39"/>
      <c r="X311" s="39"/>
      <c r="Y311" s="39"/>
      <c r="Z311" s="39"/>
      <c r="AA311" s="39"/>
      <c r="AB311" s="39"/>
      <c r="AC311" s="39"/>
      <c r="AD311" s="39"/>
      <c r="AE311" s="39"/>
      <c r="AR311" s="225" t="s">
        <v>156</v>
      </c>
      <c r="AT311" s="225" t="s">
        <v>152</v>
      </c>
      <c r="AU311" s="225" t="s">
        <v>82</v>
      </c>
      <c r="AY311" s="18" t="s">
        <v>150</v>
      </c>
      <c r="BE311" s="226">
        <f>IF(N311="základní",J311,0)</f>
        <v>0</v>
      </c>
      <c r="BF311" s="226">
        <f>IF(N311="snížená",J311,0)</f>
        <v>0</v>
      </c>
      <c r="BG311" s="226">
        <f>IF(N311="zákl. přenesená",J311,0)</f>
        <v>0</v>
      </c>
      <c r="BH311" s="226">
        <f>IF(N311="sníž. přenesená",J311,0)</f>
        <v>0</v>
      </c>
      <c r="BI311" s="226">
        <f>IF(N311="nulová",J311,0)</f>
        <v>0</v>
      </c>
      <c r="BJ311" s="18" t="s">
        <v>156</v>
      </c>
      <c r="BK311" s="226">
        <f>ROUND(I311*H311,2)</f>
        <v>0</v>
      </c>
      <c r="BL311" s="18" t="s">
        <v>156</v>
      </c>
      <c r="BM311" s="225" t="s">
        <v>1011</v>
      </c>
    </row>
    <row r="312" s="2" customFormat="1">
      <c r="A312" s="39"/>
      <c r="B312" s="40"/>
      <c r="C312" s="41"/>
      <c r="D312" s="227" t="s">
        <v>158</v>
      </c>
      <c r="E312" s="41"/>
      <c r="F312" s="228" t="s">
        <v>401</v>
      </c>
      <c r="G312" s="41"/>
      <c r="H312" s="41"/>
      <c r="I312" s="229"/>
      <c r="J312" s="41"/>
      <c r="K312" s="41"/>
      <c r="L312" s="45"/>
      <c r="M312" s="230"/>
      <c r="N312" s="231"/>
      <c r="O312" s="86"/>
      <c r="P312" s="86"/>
      <c r="Q312" s="86"/>
      <c r="R312" s="86"/>
      <c r="S312" s="86"/>
      <c r="T312" s="87"/>
      <c r="U312" s="39"/>
      <c r="V312" s="39"/>
      <c r="W312" s="39"/>
      <c r="X312" s="39"/>
      <c r="Y312" s="39"/>
      <c r="Z312" s="39"/>
      <c r="AA312" s="39"/>
      <c r="AB312" s="39"/>
      <c r="AC312" s="39"/>
      <c r="AD312" s="39"/>
      <c r="AE312" s="39"/>
      <c r="AT312" s="18" t="s">
        <v>158</v>
      </c>
      <c r="AU312" s="18" t="s">
        <v>82</v>
      </c>
    </row>
    <row r="313" s="2" customFormat="1">
      <c r="A313" s="39"/>
      <c r="B313" s="40"/>
      <c r="C313" s="41"/>
      <c r="D313" s="247" t="s">
        <v>198</v>
      </c>
      <c r="E313" s="41"/>
      <c r="F313" s="248" t="s">
        <v>1012</v>
      </c>
      <c r="G313" s="41"/>
      <c r="H313" s="41"/>
      <c r="I313" s="229"/>
      <c r="J313" s="41"/>
      <c r="K313" s="41"/>
      <c r="L313" s="45"/>
      <c r="M313" s="230"/>
      <c r="N313" s="231"/>
      <c r="O313" s="86"/>
      <c r="P313" s="86"/>
      <c r="Q313" s="86"/>
      <c r="R313" s="86"/>
      <c r="S313" s="86"/>
      <c r="T313" s="87"/>
      <c r="U313" s="39"/>
      <c r="V313" s="39"/>
      <c r="W313" s="39"/>
      <c r="X313" s="39"/>
      <c r="Y313" s="39"/>
      <c r="Z313" s="39"/>
      <c r="AA313" s="39"/>
      <c r="AB313" s="39"/>
      <c r="AC313" s="39"/>
      <c r="AD313" s="39"/>
      <c r="AE313" s="39"/>
      <c r="AT313" s="18" t="s">
        <v>198</v>
      </c>
      <c r="AU313" s="18" t="s">
        <v>82</v>
      </c>
    </row>
    <row r="314" s="12" customFormat="1" ht="25.92" customHeight="1">
      <c r="A314" s="12"/>
      <c r="B314" s="198"/>
      <c r="C314" s="199"/>
      <c r="D314" s="200" t="s">
        <v>72</v>
      </c>
      <c r="E314" s="201" t="s">
        <v>1013</v>
      </c>
      <c r="F314" s="201" t="s">
        <v>1014</v>
      </c>
      <c r="G314" s="199"/>
      <c r="H314" s="199"/>
      <c r="I314" s="202"/>
      <c r="J314" s="203">
        <f>BK314</f>
        <v>0</v>
      </c>
      <c r="K314" s="199"/>
      <c r="L314" s="204"/>
      <c r="M314" s="205"/>
      <c r="N314" s="206"/>
      <c r="O314" s="206"/>
      <c r="P314" s="207">
        <f>P315</f>
        <v>0</v>
      </c>
      <c r="Q314" s="206"/>
      <c r="R314" s="207">
        <f>R315</f>
        <v>0</v>
      </c>
      <c r="S314" s="206"/>
      <c r="T314" s="208">
        <f>T315</f>
        <v>0.139375</v>
      </c>
      <c r="U314" s="12"/>
      <c r="V314" s="12"/>
      <c r="W314" s="12"/>
      <c r="X314" s="12"/>
      <c r="Y314" s="12"/>
      <c r="Z314" s="12"/>
      <c r="AA314" s="12"/>
      <c r="AB314" s="12"/>
      <c r="AC314" s="12"/>
      <c r="AD314" s="12"/>
      <c r="AE314" s="12"/>
      <c r="AR314" s="209" t="s">
        <v>82</v>
      </c>
      <c r="AT314" s="210" t="s">
        <v>72</v>
      </c>
      <c r="AU314" s="210" t="s">
        <v>73</v>
      </c>
      <c r="AY314" s="209" t="s">
        <v>150</v>
      </c>
      <c r="BK314" s="211">
        <f>BK315</f>
        <v>0</v>
      </c>
    </row>
    <row r="315" s="12" customFormat="1" ht="22.8" customHeight="1">
      <c r="A315" s="12"/>
      <c r="B315" s="198"/>
      <c r="C315" s="199"/>
      <c r="D315" s="200" t="s">
        <v>72</v>
      </c>
      <c r="E315" s="212" t="s">
        <v>1015</v>
      </c>
      <c r="F315" s="212" t="s">
        <v>1016</v>
      </c>
      <c r="G315" s="199"/>
      <c r="H315" s="199"/>
      <c r="I315" s="202"/>
      <c r="J315" s="213">
        <f>BK315</f>
        <v>0</v>
      </c>
      <c r="K315" s="199"/>
      <c r="L315" s="204"/>
      <c r="M315" s="205"/>
      <c r="N315" s="206"/>
      <c r="O315" s="206"/>
      <c r="P315" s="207">
        <f>SUM(P316:P320)</f>
        <v>0</v>
      </c>
      <c r="Q315" s="206"/>
      <c r="R315" s="207">
        <f>SUM(R316:R320)</f>
        <v>0</v>
      </c>
      <c r="S315" s="206"/>
      <c r="T315" s="208">
        <f>SUM(T316:T320)</f>
        <v>0.139375</v>
      </c>
      <c r="U315" s="12"/>
      <c r="V315" s="12"/>
      <c r="W315" s="12"/>
      <c r="X315" s="12"/>
      <c r="Y315" s="12"/>
      <c r="Z315" s="12"/>
      <c r="AA315" s="12"/>
      <c r="AB315" s="12"/>
      <c r="AC315" s="12"/>
      <c r="AD315" s="12"/>
      <c r="AE315" s="12"/>
      <c r="AR315" s="209" t="s">
        <v>82</v>
      </c>
      <c r="AT315" s="210" t="s">
        <v>72</v>
      </c>
      <c r="AU315" s="210" t="s">
        <v>80</v>
      </c>
      <c r="AY315" s="209" t="s">
        <v>150</v>
      </c>
      <c r="BK315" s="211">
        <f>SUM(BK316:BK320)</f>
        <v>0</v>
      </c>
    </row>
    <row r="316" s="2" customFormat="1" ht="24.15" customHeight="1">
      <c r="A316" s="39"/>
      <c r="B316" s="40"/>
      <c r="C316" s="214" t="s">
        <v>1017</v>
      </c>
      <c r="D316" s="214" t="s">
        <v>152</v>
      </c>
      <c r="E316" s="215" t="s">
        <v>1018</v>
      </c>
      <c r="F316" s="216" t="s">
        <v>1019</v>
      </c>
      <c r="G316" s="217" t="s">
        <v>261</v>
      </c>
      <c r="H316" s="218">
        <v>5.5750000000000002</v>
      </c>
      <c r="I316" s="219"/>
      <c r="J316" s="220">
        <f>ROUND(I316*H316,2)</f>
        <v>0</v>
      </c>
      <c r="K316" s="216" t="s">
        <v>625</v>
      </c>
      <c r="L316" s="45"/>
      <c r="M316" s="221" t="s">
        <v>19</v>
      </c>
      <c r="N316" s="222" t="s">
        <v>46</v>
      </c>
      <c r="O316" s="86"/>
      <c r="P316" s="223">
        <f>O316*H316</f>
        <v>0</v>
      </c>
      <c r="Q316" s="223">
        <v>0</v>
      </c>
      <c r="R316" s="223">
        <f>Q316*H316</f>
        <v>0</v>
      </c>
      <c r="S316" s="223">
        <v>0.025000000000000001</v>
      </c>
      <c r="T316" s="224">
        <f>S316*H316</f>
        <v>0.139375</v>
      </c>
      <c r="U316" s="39"/>
      <c r="V316" s="39"/>
      <c r="W316" s="39"/>
      <c r="X316" s="39"/>
      <c r="Y316" s="39"/>
      <c r="Z316" s="39"/>
      <c r="AA316" s="39"/>
      <c r="AB316" s="39"/>
      <c r="AC316" s="39"/>
      <c r="AD316" s="39"/>
      <c r="AE316" s="39"/>
      <c r="AR316" s="225" t="s">
        <v>304</v>
      </c>
      <c r="AT316" s="225" t="s">
        <v>152</v>
      </c>
      <c r="AU316" s="225" t="s">
        <v>82</v>
      </c>
      <c r="AY316" s="18" t="s">
        <v>150</v>
      </c>
      <c r="BE316" s="226">
        <f>IF(N316="základní",J316,0)</f>
        <v>0</v>
      </c>
      <c r="BF316" s="226">
        <f>IF(N316="snížená",J316,0)</f>
        <v>0</v>
      </c>
      <c r="BG316" s="226">
        <f>IF(N316="zákl. přenesená",J316,0)</f>
        <v>0</v>
      </c>
      <c r="BH316" s="226">
        <f>IF(N316="sníž. přenesená",J316,0)</f>
        <v>0</v>
      </c>
      <c r="BI316" s="226">
        <f>IF(N316="nulová",J316,0)</f>
        <v>0</v>
      </c>
      <c r="BJ316" s="18" t="s">
        <v>156</v>
      </c>
      <c r="BK316" s="226">
        <f>ROUND(I316*H316,2)</f>
        <v>0</v>
      </c>
      <c r="BL316" s="18" t="s">
        <v>304</v>
      </c>
      <c r="BM316" s="225" t="s">
        <v>1020</v>
      </c>
    </row>
    <row r="317" s="2" customFormat="1">
      <c r="A317" s="39"/>
      <c r="B317" s="40"/>
      <c r="C317" s="41"/>
      <c r="D317" s="227" t="s">
        <v>158</v>
      </c>
      <c r="E317" s="41"/>
      <c r="F317" s="228" t="s">
        <v>1021</v>
      </c>
      <c r="G317" s="41"/>
      <c r="H317" s="41"/>
      <c r="I317" s="229"/>
      <c r="J317" s="41"/>
      <c r="K317" s="41"/>
      <c r="L317" s="45"/>
      <c r="M317" s="230"/>
      <c r="N317" s="231"/>
      <c r="O317" s="86"/>
      <c r="P317" s="86"/>
      <c r="Q317" s="86"/>
      <c r="R317" s="86"/>
      <c r="S317" s="86"/>
      <c r="T317" s="87"/>
      <c r="U317" s="39"/>
      <c r="V317" s="39"/>
      <c r="W317" s="39"/>
      <c r="X317" s="39"/>
      <c r="Y317" s="39"/>
      <c r="Z317" s="39"/>
      <c r="AA317" s="39"/>
      <c r="AB317" s="39"/>
      <c r="AC317" s="39"/>
      <c r="AD317" s="39"/>
      <c r="AE317" s="39"/>
      <c r="AT317" s="18" t="s">
        <v>158</v>
      </c>
      <c r="AU317" s="18" t="s">
        <v>82</v>
      </c>
    </row>
    <row r="318" s="2" customFormat="1">
      <c r="A318" s="39"/>
      <c r="B318" s="40"/>
      <c r="C318" s="41"/>
      <c r="D318" s="247" t="s">
        <v>198</v>
      </c>
      <c r="E318" s="41"/>
      <c r="F318" s="248" t="s">
        <v>1022</v>
      </c>
      <c r="G318" s="41"/>
      <c r="H318" s="41"/>
      <c r="I318" s="229"/>
      <c r="J318" s="41"/>
      <c r="K318" s="41"/>
      <c r="L318" s="45"/>
      <c r="M318" s="230"/>
      <c r="N318" s="231"/>
      <c r="O318" s="86"/>
      <c r="P318" s="86"/>
      <c r="Q318" s="86"/>
      <c r="R318" s="86"/>
      <c r="S318" s="86"/>
      <c r="T318" s="87"/>
      <c r="U318" s="39"/>
      <c r="V318" s="39"/>
      <c r="W318" s="39"/>
      <c r="X318" s="39"/>
      <c r="Y318" s="39"/>
      <c r="Z318" s="39"/>
      <c r="AA318" s="39"/>
      <c r="AB318" s="39"/>
      <c r="AC318" s="39"/>
      <c r="AD318" s="39"/>
      <c r="AE318" s="39"/>
      <c r="AT318" s="18" t="s">
        <v>198</v>
      </c>
      <c r="AU318" s="18" t="s">
        <v>82</v>
      </c>
    </row>
    <row r="319" s="13" customFormat="1">
      <c r="A319" s="13"/>
      <c r="B319" s="233"/>
      <c r="C319" s="234"/>
      <c r="D319" s="227" t="s">
        <v>161</v>
      </c>
      <c r="E319" s="235" t="s">
        <v>19</v>
      </c>
      <c r="F319" s="236" t="s">
        <v>1023</v>
      </c>
      <c r="G319" s="234"/>
      <c r="H319" s="237">
        <v>2.1749999999999998</v>
      </c>
      <c r="I319" s="238"/>
      <c r="J319" s="234"/>
      <c r="K319" s="234"/>
      <c r="L319" s="239"/>
      <c r="M319" s="240"/>
      <c r="N319" s="241"/>
      <c r="O319" s="241"/>
      <c r="P319" s="241"/>
      <c r="Q319" s="241"/>
      <c r="R319" s="241"/>
      <c r="S319" s="241"/>
      <c r="T319" s="242"/>
      <c r="U319" s="13"/>
      <c r="V319" s="13"/>
      <c r="W319" s="13"/>
      <c r="X319" s="13"/>
      <c r="Y319" s="13"/>
      <c r="Z319" s="13"/>
      <c r="AA319" s="13"/>
      <c r="AB319" s="13"/>
      <c r="AC319" s="13"/>
      <c r="AD319" s="13"/>
      <c r="AE319" s="13"/>
      <c r="AT319" s="243" t="s">
        <v>161</v>
      </c>
      <c r="AU319" s="243" t="s">
        <v>82</v>
      </c>
      <c r="AV319" s="13" t="s">
        <v>82</v>
      </c>
      <c r="AW319" s="13" t="s">
        <v>35</v>
      </c>
      <c r="AX319" s="13" t="s">
        <v>73</v>
      </c>
      <c r="AY319" s="243" t="s">
        <v>150</v>
      </c>
    </row>
    <row r="320" s="13" customFormat="1">
      <c r="A320" s="13"/>
      <c r="B320" s="233"/>
      <c r="C320" s="234"/>
      <c r="D320" s="227" t="s">
        <v>161</v>
      </c>
      <c r="E320" s="235" t="s">
        <v>19</v>
      </c>
      <c r="F320" s="236" t="s">
        <v>1024</v>
      </c>
      <c r="G320" s="234"/>
      <c r="H320" s="237">
        <v>3.3999999999999999</v>
      </c>
      <c r="I320" s="238"/>
      <c r="J320" s="234"/>
      <c r="K320" s="234"/>
      <c r="L320" s="239"/>
      <c r="M320" s="244"/>
      <c r="N320" s="245"/>
      <c r="O320" s="245"/>
      <c r="P320" s="245"/>
      <c r="Q320" s="245"/>
      <c r="R320" s="245"/>
      <c r="S320" s="245"/>
      <c r="T320" s="246"/>
      <c r="U320" s="13"/>
      <c r="V320" s="13"/>
      <c r="W320" s="13"/>
      <c r="X320" s="13"/>
      <c r="Y320" s="13"/>
      <c r="Z320" s="13"/>
      <c r="AA320" s="13"/>
      <c r="AB320" s="13"/>
      <c r="AC320" s="13"/>
      <c r="AD320" s="13"/>
      <c r="AE320" s="13"/>
      <c r="AT320" s="243" t="s">
        <v>161</v>
      </c>
      <c r="AU320" s="243" t="s">
        <v>82</v>
      </c>
      <c r="AV320" s="13" t="s">
        <v>82</v>
      </c>
      <c r="AW320" s="13" t="s">
        <v>35</v>
      </c>
      <c r="AX320" s="13" t="s">
        <v>73</v>
      </c>
      <c r="AY320" s="243" t="s">
        <v>150</v>
      </c>
    </row>
    <row r="321" s="2" customFormat="1" ht="6.96" customHeight="1">
      <c r="A321" s="39"/>
      <c r="B321" s="61"/>
      <c r="C321" s="62"/>
      <c r="D321" s="62"/>
      <c r="E321" s="62"/>
      <c r="F321" s="62"/>
      <c r="G321" s="62"/>
      <c r="H321" s="62"/>
      <c r="I321" s="62"/>
      <c r="J321" s="62"/>
      <c r="K321" s="62"/>
      <c r="L321" s="45"/>
      <c r="M321" s="39"/>
      <c r="O321" s="39"/>
      <c r="P321" s="39"/>
      <c r="Q321" s="39"/>
      <c r="R321" s="39"/>
      <c r="S321" s="39"/>
      <c r="T321" s="39"/>
      <c r="U321" s="39"/>
      <c r="V321" s="39"/>
      <c r="W321" s="39"/>
      <c r="X321" s="39"/>
      <c r="Y321" s="39"/>
      <c r="Z321" s="39"/>
      <c r="AA321" s="39"/>
      <c r="AB321" s="39"/>
      <c r="AC321" s="39"/>
      <c r="AD321" s="39"/>
      <c r="AE321" s="39"/>
    </row>
  </sheetData>
  <sheetProtection sheet="1" autoFilter="0" formatColumns="0" formatRows="0" objects="1" scenarios="1" spinCount="100000" saltValue="gOLwEkr1GxCouzVElqXybNOEKwYwvPLz2lbMDvra6fMDpQqEKLxp7HW1Tz9aJYrFtbVpncCCHp0hmU+dlK92xQ==" hashValue="E5MpxPb0ZGlYu6Xkz0YBQOI7xk6nmKDR8rFhFlrVJXnYdZdOD4bU2kRwJM8HNkX/1Cf24U9v1HZO1YUDE9o8Wg==" algorithmName="SHA-512" password="CC35"/>
  <autoFilter ref="C94:K320"/>
  <mergeCells count="12">
    <mergeCell ref="E7:H7"/>
    <mergeCell ref="E9:H9"/>
    <mergeCell ref="E11:H11"/>
    <mergeCell ref="E20:H20"/>
    <mergeCell ref="E29:H29"/>
    <mergeCell ref="E50:H50"/>
    <mergeCell ref="E52:H52"/>
    <mergeCell ref="E54:H54"/>
    <mergeCell ref="E83:H83"/>
    <mergeCell ref="E85:H85"/>
    <mergeCell ref="E87:H87"/>
    <mergeCell ref="L2:V2"/>
  </mergeCells>
  <hyperlinks>
    <hyperlink ref="F100" r:id="rId1" display="https://podminky.urs.cz/item/CS_URS_2025_01/114203103"/>
    <hyperlink ref="F104" r:id="rId2" display="https://podminky.urs.cz/item/CS_URS_2025_01/114203202"/>
    <hyperlink ref="F108" r:id="rId3" display="https://podminky.urs.cz/item/CS_URS_2025_01/114203401"/>
    <hyperlink ref="F112" r:id="rId4" display="https://podminky.urs.cz/item/CS_URS_2025_01/114253301"/>
    <hyperlink ref="F116" r:id="rId5" display="https://podminky.urs.cz/item/CS_URS_2025_01/122351101"/>
    <hyperlink ref="F120" r:id="rId6" display="https://podminky.urs.cz/item/CS_URS_2025_01/131351100"/>
    <hyperlink ref="F125" r:id="rId7" display="https://podminky.urs.cz/item/CS_URS_2025_01/132311401"/>
    <hyperlink ref="F131" r:id="rId8" display="https://podminky.urs.cz/item/CS_URS_2025_01/162251121"/>
    <hyperlink ref="F139" r:id="rId9" display="https://podminky.urs.cz/item/CS_URS_2025_01/162251122"/>
    <hyperlink ref="F144" r:id="rId10" display="https://podminky.urs.cz/item/CS_URS_2025_01/167151102"/>
    <hyperlink ref="F149" r:id="rId11" display="https://podminky.urs.cz/item/CS_URS_2025_01/171151112"/>
    <hyperlink ref="F156" r:id="rId12" display="https://podminky.urs.cz/item/CS_URS_2025_01/321222311"/>
    <hyperlink ref="F168" r:id="rId13" display="https://podminky.urs.cz/item/CS_URS_2025_01/321351010"/>
    <hyperlink ref="F174" r:id="rId14" display="https://podminky.urs.cz/item/CS_URS_2025_01/321352010"/>
    <hyperlink ref="F178" r:id="rId15" display="https://podminky.urs.cz/item/CS_URS_2025_01/451317123"/>
    <hyperlink ref="F185" r:id="rId16" display="https://podminky.urs.cz/item/CS_URS_2025_01/465513227"/>
    <hyperlink ref="F189" r:id="rId17" display="https://podminky.urs.cz/item/CS_URS_2025_01/465518217"/>
    <hyperlink ref="F194" r:id="rId18" display="https://podminky.urs.cz/item/CS_URS_2025_01/628635512"/>
    <hyperlink ref="F202" r:id="rId19" display="https://podminky.urs.cz/item/CS_URS_2025_01/936457124"/>
    <hyperlink ref="F209" r:id="rId20" display="https://podminky.urs.cz/item/CS_URS_2025_01/938902132"/>
    <hyperlink ref="F215" r:id="rId21" display="https://podminky.urs.cz/item/CS_URS_2025_01/938903113"/>
    <hyperlink ref="F221" r:id="rId22" display="https://podminky.urs.cz/item/CS_URS_2025_01/941111121"/>
    <hyperlink ref="F227" r:id="rId23" display="https://podminky.urs.cz/item/CS_URS_2025_01/941111221"/>
    <hyperlink ref="F231" r:id="rId24" display="https://podminky.urs.cz/item/CS_URS_2025_01/941111821"/>
    <hyperlink ref="F234" r:id="rId25" display="https://podminky.urs.cz/item/CS_URS_2025_01/965042241"/>
    <hyperlink ref="F240" r:id="rId26" display="https://podminky.urs.cz/item/CS_URS_2025_01/975011531"/>
    <hyperlink ref="F244" r:id="rId27" display="https://podminky.urs.cz/item/CS_URS_2025_01/975018531"/>
    <hyperlink ref="F248" r:id="rId28" display="https://podminky.urs.cz/item/CS_URS_2025_01/985131111"/>
    <hyperlink ref="F257" r:id="rId29" display="https://podminky.urs.cz/item/CS_URS_2025_01/985131311"/>
    <hyperlink ref="F263" r:id="rId30" display="https://podminky.urs.cz/item/CS_URS_2025_01/985323112"/>
    <hyperlink ref="F268" r:id="rId31" display="https://podminky.urs.cz/item/CS_URS_2025_01/985323212"/>
    <hyperlink ref="F272" r:id="rId32" display="https://podminky.urs.cz/item/CS_URS_2025_01/985331122"/>
    <hyperlink ref="F280" r:id="rId33" display="https://podminky.urs.cz/item/CS_URS_2025_01/985331222"/>
    <hyperlink ref="F293" r:id="rId34" display="https://podminky.urs.cz/item/CS_URS_2025_01/997013861"/>
    <hyperlink ref="F298" r:id="rId35" display="https://podminky.urs.cz/item/CS_URS_2025_01/997321511"/>
    <hyperlink ref="F303" r:id="rId36" display="https://podminky.urs.cz/item/CS_URS_2025_01/997321519"/>
    <hyperlink ref="F307" r:id="rId37" display="https://podminky.urs.cz/item/CS_URS_2025_01/997321611"/>
    <hyperlink ref="F313" r:id="rId38" display="https://podminky.urs.cz/item/CS_URS_2025_01/998323011"/>
    <hyperlink ref="F318" r:id="rId39" display="https://podminky.urs.cz/item/CS_URS_2025_01/772991511"/>
  </hyperlinks>
  <pageMargins left="0.39375" right="0.39375" top="0.39375" bottom="0.39375" header="0" footer="0"/>
  <pageSetup paperSize="9" orientation="portrait" blackAndWhite="1" fitToHeight="100"/>
  <headerFooter>
    <oddFooter>&amp;CStrana &amp;P z &amp;N</oddFooter>
  </headerFooter>
  <drawing r:id="rId40"/>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120</v>
      </c>
    </row>
    <row r="3" s="1" customFormat="1" ht="6.96" customHeight="1">
      <c r="B3" s="140"/>
      <c r="C3" s="141"/>
      <c r="D3" s="141"/>
      <c r="E3" s="141"/>
      <c r="F3" s="141"/>
      <c r="G3" s="141"/>
      <c r="H3" s="141"/>
      <c r="I3" s="141"/>
      <c r="J3" s="141"/>
      <c r="K3" s="141"/>
      <c r="L3" s="21"/>
      <c r="AT3" s="18" t="s">
        <v>82</v>
      </c>
    </row>
    <row r="4" s="1" customFormat="1" ht="24.96" customHeight="1">
      <c r="B4" s="21"/>
      <c r="D4" s="142" t="s">
        <v>124</v>
      </c>
      <c r="L4" s="21"/>
      <c r="M4" s="143" t="s">
        <v>10</v>
      </c>
      <c r="AT4" s="18" t="s">
        <v>35</v>
      </c>
    </row>
    <row r="5" s="1" customFormat="1" ht="6.96" customHeight="1">
      <c r="B5" s="21"/>
      <c r="L5" s="21"/>
    </row>
    <row r="6" s="1" customFormat="1" ht="12" customHeight="1">
      <c r="B6" s="21"/>
      <c r="D6" s="144" t="s">
        <v>16</v>
      </c>
      <c r="L6" s="21"/>
    </row>
    <row r="7" s="1" customFormat="1" ht="16.5" customHeight="1">
      <c r="B7" s="21"/>
      <c r="E7" s="145" t="str">
        <f>'Rekapitulace stavby'!K6</f>
        <v>Úpa, Malá Úpa, odstranění povodňových škod</v>
      </c>
      <c r="F7" s="144"/>
      <c r="G7" s="144"/>
      <c r="H7" s="144"/>
      <c r="L7" s="21"/>
    </row>
    <row r="8" s="1" customFormat="1" ht="12" customHeight="1">
      <c r="B8" s="21"/>
      <c r="D8" s="144" t="s">
        <v>125</v>
      </c>
      <c r="L8" s="21"/>
    </row>
    <row r="9" s="2" customFormat="1" ht="16.5" customHeight="1">
      <c r="A9" s="39"/>
      <c r="B9" s="45"/>
      <c r="C9" s="39"/>
      <c r="D9" s="39"/>
      <c r="E9" s="145" t="s">
        <v>766</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127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1025</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5" t="s">
        <v>88</v>
      </c>
      <c r="G13" s="39"/>
      <c r="H13" s="39"/>
      <c r="I13" s="144" t="s">
        <v>20</v>
      </c>
      <c r="J13" s="135"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5" t="s">
        <v>22</v>
      </c>
      <c r="G14" s="39"/>
      <c r="H14" s="39"/>
      <c r="I14" s="144" t="s">
        <v>23</v>
      </c>
      <c r="J14" s="148" t="str">
        <f>'Rekapitulace stavby'!AN8</f>
        <v>16.12.2025</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5" t="s">
        <v>27</v>
      </c>
      <c r="K16" s="39"/>
      <c r="L16" s="146"/>
      <c r="S16" s="39"/>
      <c r="T16" s="39"/>
      <c r="U16" s="39"/>
      <c r="V16" s="39"/>
      <c r="W16" s="39"/>
      <c r="X16" s="39"/>
      <c r="Y16" s="39"/>
      <c r="Z16" s="39"/>
      <c r="AA16" s="39"/>
      <c r="AB16" s="39"/>
      <c r="AC16" s="39"/>
      <c r="AD16" s="39"/>
      <c r="AE16" s="39"/>
    </row>
    <row r="17" s="2" customFormat="1" ht="18" customHeight="1">
      <c r="A17" s="39"/>
      <c r="B17" s="45"/>
      <c r="C17" s="39"/>
      <c r="D17" s="39"/>
      <c r="E17" s="135" t="s">
        <v>28</v>
      </c>
      <c r="F17" s="39"/>
      <c r="G17" s="39"/>
      <c r="H17" s="39"/>
      <c r="I17" s="144" t="s">
        <v>29</v>
      </c>
      <c r="J17" s="135" t="s">
        <v>30</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31</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5"/>
      <c r="G20" s="135"/>
      <c r="H20" s="135"/>
      <c r="I20" s="144" t="s">
        <v>29</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33</v>
      </c>
      <c r="E22" s="39"/>
      <c r="F22" s="39"/>
      <c r="G22" s="39"/>
      <c r="H22" s="39"/>
      <c r="I22" s="144" t="s">
        <v>26</v>
      </c>
      <c r="J22" s="135" t="s">
        <v>19</v>
      </c>
      <c r="K22" s="39"/>
      <c r="L22" s="146"/>
      <c r="S22" s="39"/>
      <c r="T22" s="39"/>
      <c r="U22" s="39"/>
      <c r="V22" s="39"/>
      <c r="W22" s="39"/>
      <c r="X22" s="39"/>
      <c r="Y22" s="39"/>
      <c r="Z22" s="39"/>
      <c r="AA22" s="39"/>
      <c r="AB22" s="39"/>
      <c r="AC22" s="39"/>
      <c r="AD22" s="39"/>
      <c r="AE22" s="39"/>
    </row>
    <row r="23" s="2" customFormat="1" ht="18" customHeight="1">
      <c r="A23" s="39"/>
      <c r="B23" s="45"/>
      <c r="C23" s="39"/>
      <c r="D23" s="39"/>
      <c r="E23" s="135" t="s">
        <v>34</v>
      </c>
      <c r="F23" s="39"/>
      <c r="G23" s="39"/>
      <c r="H23" s="39"/>
      <c r="I23" s="144" t="s">
        <v>29</v>
      </c>
      <c r="J23" s="135" t="s">
        <v>19</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36</v>
      </c>
      <c r="E25" s="39"/>
      <c r="F25" s="39"/>
      <c r="G25" s="39"/>
      <c r="H25" s="39"/>
      <c r="I25" s="144" t="s">
        <v>26</v>
      </c>
      <c r="J25" s="135" t="str">
        <f>IF('Rekapitulace stavby'!AN19="","",'Rekapitulace stavby'!AN19)</f>
        <v/>
      </c>
      <c r="K25" s="39"/>
      <c r="L25" s="146"/>
      <c r="S25" s="39"/>
      <c r="T25" s="39"/>
      <c r="U25" s="39"/>
      <c r="V25" s="39"/>
      <c r="W25" s="39"/>
      <c r="X25" s="39"/>
      <c r="Y25" s="39"/>
      <c r="Z25" s="39"/>
      <c r="AA25" s="39"/>
      <c r="AB25" s="39"/>
      <c r="AC25" s="39"/>
      <c r="AD25" s="39"/>
      <c r="AE25" s="39"/>
    </row>
    <row r="26" s="2" customFormat="1" ht="18" customHeight="1">
      <c r="A26" s="39"/>
      <c r="B26" s="45"/>
      <c r="C26" s="39"/>
      <c r="D26" s="39"/>
      <c r="E26" s="135" t="str">
        <f>IF('Rekapitulace stavby'!E20="","",'Rekapitulace stavby'!E20)</f>
        <v xml:space="preserve"> </v>
      </c>
      <c r="F26" s="39"/>
      <c r="G26" s="39"/>
      <c r="H26" s="39"/>
      <c r="I26" s="144" t="s">
        <v>29</v>
      </c>
      <c r="J26" s="135" t="str">
        <f>IF('Rekapitulace stavby'!AN20="","",'Rekapitulace stavby'!AN20)</f>
        <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37</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38</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39</v>
      </c>
      <c r="E32" s="39"/>
      <c r="F32" s="39"/>
      <c r="G32" s="39"/>
      <c r="H32" s="39"/>
      <c r="I32" s="39"/>
      <c r="J32" s="155">
        <f>ROUND(J87,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41</v>
      </c>
      <c r="G34" s="39"/>
      <c r="H34" s="39"/>
      <c r="I34" s="156" t="s">
        <v>40</v>
      </c>
      <c r="J34" s="156" t="s">
        <v>42</v>
      </c>
      <c r="K34" s="39"/>
      <c r="L34" s="146"/>
      <c r="S34" s="39"/>
      <c r="T34" s="39"/>
      <c r="U34" s="39"/>
      <c r="V34" s="39"/>
      <c r="W34" s="39"/>
      <c r="X34" s="39"/>
      <c r="Y34" s="39"/>
      <c r="Z34" s="39"/>
      <c r="AA34" s="39"/>
      <c r="AB34" s="39"/>
      <c r="AC34" s="39"/>
      <c r="AD34" s="39"/>
      <c r="AE34" s="39"/>
    </row>
    <row r="35" hidden="1" s="2" customFormat="1" ht="14.4" customHeight="1">
      <c r="A35" s="39"/>
      <c r="B35" s="45"/>
      <c r="C35" s="39"/>
      <c r="D35" s="157" t="s">
        <v>43</v>
      </c>
      <c r="E35" s="144" t="s">
        <v>44</v>
      </c>
      <c r="F35" s="158">
        <f>ROUND((SUM(BE87:BE114)),  2)</f>
        <v>0</v>
      </c>
      <c r="G35" s="39"/>
      <c r="H35" s="39"/>
      <c r="I35" s="159">
        <v>0.20999999999999999</v>
      </c>
      <c r="J35" s="158">
        <f>ROUND(((SUM(BE87:BE114))*I35),  2)</f>
        <v>0</v>
      </c>
      <c r="K35" s="39"/>
      <c r="L35" s="146"/>
      <c r="S35" s="39"/>
      <c r="T35" s="39"/>
      <c r="U35" s="39"/>
      <c r="V35" s="39"/>
      <c r="W35" s="39"/>
      <c r="X35" s="39"/>
      <c r="Y35" s="39"/>
      <c r="Z35" s="39"/>
      <c r="AA35" s="39"/>
      <c r="AB35" s="39"/>
      <c r="AC35" s="39"/>
      <c r="AD35" s="39"/>
      <c r="AE35" s="39"/>
    </row>
    <row r="36" hidden="1" s="2" customFormat="1" ht="14.4" customHeight="1">
      <c r="A36" s="39"/>
      <c r="B36" s="45"/>
      <c r="C36" s="39"/>
      <c r="D36" s="39"/>
      <c r="E36" s="144" t="s">
        <v>45</v>
      </c>
      <c r="F36" s="158">
        <f>ROUND((SUM(BF87:BF114)),  2)</f>
        <v>0</v>
      </c>
      <c r="G36" s="39"/>
      <c r="H36" s="39"/>
      <c r="I36" s="159">
        <v>0.12</v>
      </c>
      <c r="J36" s="158">
        <f>ROUND(((SUM(BF87:BF114))*I36),  2)</f>
        <v>0</v>
      </c>
      <c r="K36" s="39"/>
      <c r="L36" s="146"/>
      <c r="S36" s="39"/>
      <c r="T36" s="39"/>
      <c r="U36" s="39"/>
      <c r="V36" s="39"/>
      <c r="W36" s="39"/>
      <c r="X36" s="39"/>
      <c r="Y36" s="39"/>
      <c r="Z36" s="39"/>
      <c r="AA36" s="39"/>
      <c r="AB36" s="39"/>
      <c r="AC36" s="39"/>
      <c r="AD36" s="39"/>
      <c r="AE36" s="39"/>
    </row>
    <row r="37" s="2" customFormat="1" ht="14.4" customHeight="1">
      <c r="A37" s="39"/>
      <c r="B37" s="45"/>
      <c r="C37" s="39"/>
      <c r="D37" s="144" t="s">
        <v>43</v>
      </c>
      <c r="E37" s="144" t="s">
        <v>46</v>
      </c>
      <c r="F37" s="158">
        <f>ROUND((SUM(BG87:BG114)),  2)</f>
        <v>0</v>
      </c>
      <c r="G37" s="39"/>
      <c r="H37" s="39"/>
      <c r="I37" s="159">
        <v>0.20999999999999999</v>
      </c>
      <c r="J37" s="158">
        <f>0</f>
        <v>0</v>
      </c>
      <c r="K37" s="39"/>
      <c r="L37" s="146"/>
      <c r="S37" s="39"/>
      <c r="T37" s="39"/>
      <c r="U37" s="39"/>
      <c r="V37" s="39"/>
      <c r="W37" s="39"/>
      <c r="X37" s="39"/>
      <c r="Y37" s="39"/>
      <c r="Z37" s="39"/>
      <c r="AA37" s="39"/>
      <c r="AB37" s="39"/>
      <c r="AC37" s="39"/>
      <c r="AD37" s="39"/>
      <c r="AE37" s="39"/>
    </row>
    <row r="38" s="2" customFormat="1" ht="14.4" customHeight="1">
      <c r="A38" s="39"/>
      <c r="B38" s="45"/>
      <c r="C38" s="39"/>
      <c r="D38" s="39"/>
      <c r="E38" s="144" t="s">
        <v>47</v>
      </c>
      <c r="F38" s="158">
        <f>ROUND((SUM(BH87:BH114)),  2)</f>
        <v>0</v>
      </c>
      <c r="G38" s="39"/>
      <c r="H38" s="39"/>
      <c r="I38" s="159">
        <v>0.12</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48</v>
      </c>
      <c r="F39" s="158">
        <f>ROUND((SUM(BI87:BI114)),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49</v>
      </c>
      <c r="E41" s="162"/>
      <c r="F41" s="162"/>
      <c r="G41" s="163" t="s">
        <v>50</v>
      </c>
      <c r="H41" s="164" t="s">
        <v>51</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129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Úpa, Malá Úpa, odstranění povodňových škod</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125</v>
      </c>
      <c r="D51" s="23"/>
      <c r="E51" s="23"/>
      <c r="F51" s="23"/>
      <c r="G51" s="23"/>
      <c r="H51" s="23"/>
      <c r="I51" s="23"/>
      <c r="J51" s="23"/>
      <c r="K51" s="23"/>
      <c r="L51" s="21"/>
    </row>
    <row r="52" s="2" customFormat="1" ht="16.5" customHeight="1">
      <c r="A52" s="39"/>
      <c r="B52" s="40"/>
      <c r="C52" s="41"/>
      <c r="D52" s="41"/>
      <c r="E52" s="171" t="s">
        <v>766</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127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1" t="str">
        <f>E11</f>
        <v>SO 02 - ODSTRANĚNÍ A MANIPULACE S NÁNOSY</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4" t="str">
        <f>IF(J14="","",J14)</f>
        <v>16.12.2025</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40.05" customHeight="1">
      <c r="A58" s="39"/>
      <c r="B58" s="40"/>
      <c r="C58" s="33" t="s">
        <v>25</v>
      </c>
      <c r="D58" s="41"/>
      <c r="E58" s="41"/>
      <c r="F58" s="28" t="str">
        <f>E17</f>
        <v>Povodí Labe, státní podnik</v>
      </c>
      <c r="G58" s="41"/>
      <c r="H58" s="41"/>
      <c r="I58" s="33" t="s">
        <v>33</v>
      </c>
      <c r="J58" s="37" t="str">
        <f>E23</f>
        <v>Vodohospodářský rozvoj a výstavba a.s., Praha 5</v>
      </c>
      <c r="K58" s="41"/>
      <c r="L58" s="146"/>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36</v>
      </c>
      <c r="J59" s="37" t="str">
        <f>E26</f>
        <v xml:space="preserve"> </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130</v>
      </c>
      <c r="D61" s="173"/>
      <c r="E61" s="173"/>
      <c r="F61" s="173"/>
      <c r="G61" s="173"/>
      <c r="H61" s="173"/>
      <c r="I61" s="173"/>
      <c r="J61" s="174" t="s">
        <v>131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71</v>
      </c>
      <c r="D63" s="41"/>
      <c r="E63" s="41"/>
      <c r="F63" s="41"/>
      <c r="G63" s="41"/>
      <c r="H63" s="41"/>
      <c r="I63" s="41"/>
      <c r="J63" s="104">
        <f>J87</f>
        <v>0</v>
      </c>
      <c r="K63" s="41"/>
      <c r="L63" s="146"/>
      <c r="S63" s="39"/>
      <c r="T63" s="39"/>
      <c r="U63" s="39"/>
      <c r="V63" s="39"/>
      <c r="W63" s="39"/>
      <c r="X63" s="39"/>
      <c r="Y63" s="39"/>
      <c r="Z63" s="39"/>
      <c r="AA63" s="39"/>
      <c r="AB63" s="39"/>
      <c r="AC63" s="39"/>
      <c r="AD63" s="39"/>
      <c r="AE63" s="39"/>
      <c r="AU63" s="18" t="s">
        <v>132</v>
      </c>
    </row>
    <row r="64" s="9" customFormat="1" ht="24.96" customHeight="1">
      <c r="A64" s="9"/>
      <c r="B64" s="176"/>
      <c r="C64" s="177"/>
      <c r="D64" s="178" t="s">
        <v>133</v>
      </c>
      <c r="E64" s="179"/>
      <c r="F64" s="179"/>
      <c r="G64" s="179"/>
      <c r="H64" s="179"/>
      <c r="I64" s="179"/>
      <c r="J64" s="180">
        <f>J88</f>
        <v>0</v>
      </c>
      <c r="K64" s="177"/>
      <c r="L64" s="181"/>
      <c r="S64" s="9"/>
      <c r="T64" s="9"/>
      <c r="U64" s="9"/>
      <c r="V64" s="9"/>
      <c r="W64" s="9"/>
      <c r="X64" s="9"/>
      <c r="Y64" s="9"/>
      <c r="Z64" s="9"/>
      <c r="AA64" s="9"/>
      <c r="AB64" s="9"/>
      <c r="AC64" s="9"/>
      <c r="AD64" s="9"/>
      <c r="AE64" s="9"/>
    </row>
    <row r="65" s="10" customFormat="1" ht="19.92" customHeight="1">
      <c r="A65" s="10"/>
      <c r="B65" s="182"/>
      <c r="C65" s="127"/>
      <c r="D65" s="183" t="s">
        <v>134</v>
      </c>
      <c r="E65" s="184"/>
      <c r="F65" s="184"/>
      <c r="G65" s="184"/>
      <c r="H65" s="184"/>
      <c r="I65" s="184"/>
      <c r="J65" s="185">
        <f>J89</f>
        <v>0</v>
      </c>
      <c r="K65" s="127"/>
      <c r="L65" s="186"/>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41"/>
      <c r="J66" s="41"/>
      <c r="K66" s="41"/>
      <c r="L66" s="146"/>
      <c r="S66" s="39"/>
      <c r="T66" s="39"/>
      <c r="U66" s="39"/>
      <c r="V66" s="39"/>
      <c r="W66" s="39"/>
      <c r="X66" s="39"/>
      <c r="Y66" s="39"/>
      <c r="Z66" s="39"/>
      <c r="AA66" s="39"/>
      <c r="AB66" s="39"/>
      <c r="AC66" s="39"/>
      <c r="AD66" s="39"/>
      <c r="AE66" s="39"/>
    </row>
    <row r="67" s="2" customFormat="1" ht="6.96" customHeight="1">
      <c r="A67" s="39"/>
      <c r="B67" s="61"/>
      <c r="C67" s="62"/>
      <c r="D67" s="62"/>
      <c r="E67" s="62"/>
      <c r="F67" s="62"/>
      <c r="G67" s="62"/>
      <c r="H67" s="62"/>
      <c r="I67" s="62"/>
      <c r="J67" s="62"/>
      <c r="K67" s="62"/>
      <c r="L67" s="146"/>
      <c r="S67" s="39"/>
      <c r="T67" s="39"/>
      <c r="U67" s="39"/>
      <c r="V67" s="39"/>
      <c r="W67" s="39"/>
      <c r="X67" s="39"/>
      <c r="Y67" s="39"/>
      <c r="Z67" s="39"/>
      <c r="AA67" s="39"/>
      <c r="AB67" s="39"/>
      <c r="AC67" s="39"/>
      <c r="AD67" s="39"/>
      <c r="AE67" s="39"/>
    </row>
    <row r="71" s="2" customFormat="1" ht="6.96" customHeight="1">
      <c r="A71" s="39"/>
      <c r="B71" s="63"/>
      <c r="C71" s="64"/>
      <c r="D71" s="64"/>
      <c r="E71" s="64"/>
      <c r="F71" s="64"/>
      <c r="G71" s="64"/>
      <c r="H71" s="64"/>
      <c r="I71" s="64"/>
      <c r="J71" s="64"/>
      <c r="K71" s="64"/>
      <c r="L71" s="146"/>
      <c r="S71" s="39"/>
      <c r="T71" s="39"/>
      <c r="U71" s="39"/>
      <c r="V71" s="39"/>
      <c r="W71" s="39"/>
      <c r="X71" s="39"/>
      <c r="Y71" s="39"/>
      <c r="Z71" s="39"/>
      <c r="AA71" s="39"/>
      <c r="AB71" s="39"/>
      <c r="AC71" s="39"/>
      <c r="AD71" s="39"/>
      <c r="AE71" s="39"/>
    </row>
    <row r="72" s="2" customFormat="1" ht="24.96" customHeight="1">
      <c r="A72" s="39"/>
      <c r="B72" s="40"/>
      <c r="C72" s="24" t="s">
        <v>135</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6"/>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46"/>
      <c r="S74" s="39"/>
      <c r="T74" s="39"/>
      <c r="U74" s="39"/>
      <c r="V74" s="39"/>
      <c r="W74" s="39"/>
      <c r="X74" s="39"/>
      <c r="Y74" s="39"/>
      <c r="Z74" s="39"/>
      <c r="AA74" s="39"/>
      <c r="AB74" s="39"/>
      <c r="AC74" s="39"/>
      <c r="AD74" s="39"/>
      <c r="AE74" s="39"/>
    </row>
    <row r="75" s="2" customFormat="1" ht="16.5" customHeight="1">
      <c r="A75" s="39"/>
      <c r="B75" s="40"/>
      <c r="C75" s="41"/>
      <c r="D75" s="41"/>
      <c r="E75" s="171" t="str">
        <f>E7</f>
        <v>Úpa, Malá Úpa, odstranění povodňových škod</v>
      </c>
      <c r="F75" s="33"/>
      <c r="G75" s="33"/>
      <c r="H75" s="33"/>
      <c r="I75" s="41"/>
      <c r="J75" s="41"/>
      <c r="K75" s="41"/>
      <c r="L75" s="146"/>
      <c r="S75" s="39"/>
      <c r="T75" s="39"/>
      <c r="U75" s="39"/>
      <c r="V75" s="39"/>
      <c r="W75" s="39"/>
      <c r="X75" s="39"/>
      <c r="Y75" s="39"/>
      <c r="Z75" s="39"/>
      <c r="AA75" s="39"/>
      <c r="AB75" s="39"/>
      <c r="AC75" s="39"/>
      <c r="AD75" s="39"/>
      <c r="AE75" s="39"/>
    </row>
    <row r="76" s="1" customFormat="1" ht="12" customHeight="1">
      <c r="B76" s="22"/>
      <c r="C76" s="33" t="s">
        <v>125</v>
      </c>
      <c r="D76" s="23"/>
      <c r="E76" s="23"/>
      <c r="F76" s="23"/>
      <c r="G76" s="23"/>
      <c r="H76" s="23"/>
      <c r="I76" s="23"/>
      <c r="J76" s="23"/>
      <c r="K76" s="23"/>
      <c r="L76" s="21"/>
    </row>
    <row r="77" s="2" customFormat="1" ht="16.5" customHeight="1">
      <c r="A77" s="39"/>
      <c r="B77" s="40"/>
      <c r="C77" s="41"/>
      <c r="D77" s="41"/>
      <c r="E77" s="171" t="s">
        <v>766</v>
      </c>
      <c r="F77" s="41"/>
      <c r="G77" s="41"/>
      <c r="H77" s="41"/>
      <c r="I77" s="41"/>
      <c r="J77" s="41"/>
      <c r="K77" s="41"/>
      <c r="L77" s="146"/>
      <c r="S77" s="39"/>
      <c r="T77" s="39"/>
      <c r="U77" s="39"/>
      <c r="V77" s="39"/>
      <c r="W77" s="39"/>
      <c r="X77" s="39"/>
      <c r="Y77" s="39"/>
      <c r="Z77" s="39"/>
      <c r="AA77" s="39"/>
      <c r="AB77" s="39"/>
      <c r="AC77" s="39"/>
      <c r="AD77" s="39"/>
      <c r="AE77" s="39"/>
    </row>
    <row r="78" s="2" customFormat="1" ht="12" customHeight="1">
      <c r="A78" s="39"/>
      <c r="B78" s="40"/>
      <c r="C78" s="33" t="s">
        <v>127</v>
      </c>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6.5" customHeight="1">
      <c r="A79" s="39"/>
      <c r="B79" s="40"/>
      <c r="C79" s="41"/>
      <c r="D79" s="41"/>
      <c r="E79" s="71" t="str">
        <f>E11</f>
        <v>SO 02 - ODSTRANĚNÍ A MANIPULACE S NÁNOSY</v>
      </c>
      <c r="F79" s="41"/>
      <c r="G79" s="41"/>
      <c r="H79" s="41"/>
      <c r="I79" s="41"/>
      <c r="J79" s="41"/>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F14</f>
        <v xml:space="preserve"> </v>
      </c>
      <c r="G81" s="41"/>
      <c r="H81" s="41"/>
      <c r="I81" s="33" t="s">
        <v>23</v>
      </c>
      <c r="J81" s="74" t="str">
        <f>IF(J14="","",J14)</f>
        <v>16.12.2025</v>
      </c>
      <c r="K81" s="41"/>
      <c r="L81" s="146"/>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6"/>
      <c r="S82" s="39"/>
      <c r="T82" s="39"/>
      <c r="U82" s="39"/>
      <c r="V82" s="39"/>
      <c r="W82" s="39"/>
      <c r="X82" s="39"/>
      <c r="Y82" s="39"/>
      <c r="Z82" s="39"/>
      <c r="AA82" s="39"/>
      <c r="AB82" s="39"/>
      <c r="AC82" s="39"/>
      <c r="AD82" s="39"/>
      <c r="AE82" s="39"/>
    </row>
    <row r="83" s="2" customFormat="1" ht="40.05" customHeight="1">
      <c r="A83" s="39"/>
      <c r="B83" s="40"/>
      <c r="C83" s="33" t="s">
        <v>25</v>
      </c>
      <c r="D83" s="41"/>
      <c r="E83" s="41"/>
      <c r="F83" s="28" t="str">
        <f>E17</f>
        <v>Povodí Labe, státní podnik</v>
      </c>
      <c r="G83" s="41"/>
      <c r="H83" s="41"/>
      <c r="I83" s="33" t="s">
        <v>33</v>
      </c>
      <c r="J83" s="37" t="str">
        <f>E23</f>
        <v>Vodohospodářský rozvoj a výstavba a.s., Praha 5</v>
      </c>
      <c r="K83" s="41"/>
      <c r="L83" s="146"/>
      <c r="S83" s="39"/>
      <c r="T83" s="39"/>
      <c r="U83" s="39"/>
      <c r="V83" s="39"/>
      <c r="W83" s="39"/>
      <c r="X83" s="39"/>
      <c r="Y83" s="39"/>
      <c r="Z83" s="39"/>
      <c r="AA83" s="39"/>
      <c r="AB83" s="39"/>
      <c r="AC83" s="39"/>
      <c r="AD83" s="39"/>
      <c r="AE83" s="39"/>
    </row>
    <row r="84" s="2" customFormat="1" ht="15.15" customHeight="1">
      <c r="A84" s="39"/>
      <c r="B84" s="40"/>
      <c r="C84" s="33" t="s">
        <v>31</v>
      </c>
      <c r="D84" s="41"/>
      <c r="E84" s="41"/>
      <c r="F84" s="28" t="str">
        <f>IF(E20="","",E20)</f>
        <v>Vyplň údaj</v>
      </c>
      <c r="G84" s="41"/>
      <c r="H84" s="41"/>
      <c r="I84" s="33" t="s">
        <v>36</v>
      </c>
      <c r="J84" s="37" t="str">
        <f>E26</f>
        <v xml:space="preserve"> </v>
      </c>
      <c r="K84" s="41"/>
      <c r="L84" s="146"/>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6"/>
      <c r="S85" s="39"/>
      <c r="T85" s="39"/>
      <c r="U85" s="39"/>
      <c r="V85" s="39"/>
      <c r="W85" s="39"/>
      <c r="X85" s="39"/>
      <c r="Y85" s="39"/>
      <c r="Z85" s="39"/>
      <c r="AA85" s="39"/>
      <c r="AB85" s="39"/>
      <c r="AC85" s="39"/>
      <c r="AD85" s="39"/>
      <c r="AE85" s="39"/>
    </row>
    <row r="86" s="11" customFormat="1" ht="29.28" customHeight="1">
      <c r="A86" s="187"/>
      <c r="B86" s="188"/>
      <c r="C86" s="189" t="s">
        <v>136</v>
      </c>
      <c r="D86" s="190" t="s">
        <v>58</v>
      </c>
      <c r="E86" s="190" t="s">
        <v>54</v>
      </c>
      <c r="F86" s="190" t="s">
        <v>55</v>
      </c>
      <c r="G86" s="190" t="s">
        <v>137</v>
      </c>
      <c r="H86" s="190" t="s">
        <v>138</v>
      </c>
      <c r="I86" s="190" t="s">
        <v>139</v>
      </c>
      <c r="J86" s="190" t="s">
        <v>131</v>
      </c>
      <c r="K86" s="191" t="s">
        <v>140</v>
      </c>
      <c r="L86" s="192"/>
      <c r="M86" s="94" t="s">
        <v>19</v>
      </c>
      <c r="N86" s="95" t="s">
        <v>43</v>
      </c>
      <c r="O86" s="95" t="s">
        <v>141</v>
      </c>
      <c r="P86" s="95" t="s">
        <v>142</v>
      </c>
      <c r="Q86" s="95" t="s">
        <v>143</v>
      </c>
      <c r="R86" s="95" t="s">
        <v>144</v>
      </c>
      <c r="S86" s="95" t="s">
        <v>145</v>
      </c>
      <c r="T86" s="96" t="s">
        <v>146</v>
      </c>
      <c r="U86" s="187"/>
      <c r="V86" s="187"/>
      <c r="W86" s="187"/>
      <c r="X86" s="187"/>
      <c r="Y86" s="187"/>
      <c r="Z86" s="187"/>
      <c r="AA86" s="187"/>
      <c r="AB86" s="187"/>
      <c r="AC86" s="187"/>
      <c r="AD86" s="187"/>
      <c r="AE86" s="187"/>
    </row>
    <row r="87" s="2" customFormat="1" ht="22.8" customHeight="1">
      <c r="A87" s="39"/>
      <c r="B87" s="40"/>
      <c r="C87" s="101" t="s">
        <v>147</v>
      </c>
      <c r="D87" s="41"/>
      <c r="E87" s="41"/>
      <c r="F87" s="41"/>
      <c r="G87" s="41"/>
      <c r="H87" s="41"/>
      <c r="I87" s="41"/>
      <c r="J87" s="193">
        <f>BK87</f>
        <v>0</v>
      </c>
      <c r="K87" s="41"/>
      <c r="L87" s="45"/>
      <c r="M87" s="97"/>
      <c r="N87" s="194"/>
      <c r="O87" s="98"/>
      <c r="P87" s="195">
        <f>P88</f>
        <v>0</v>
      </c>
      <c r="Q87" s="98"/>
      <c r="R87" s="195">
        <f>R88</f>
        <v>0</v>
      </c>
      <c r="S87" s="98"/>
      <c r="T87" s="196">
        <f>T88</f>
        <v>0</v>
      </c>
      <c r="U87" s="39"/>
      <c r="V87" s="39"/>
      <c r="W87" s="39"/>
      <c r="X87" s="39"/>
      <c r="Y87" s="39"/>
      <c r="Z87" s="39"/>
      <c r="AA87" s="39"/>
      <c r="AB87" s="39"/>
      <c r="AC87" s="39"/>
      <c r="AD87" s="39"/>
      <c r="AE87" s="39"/>
      <c r="AT87" s="18" t="s">
        <v>72</v>
      </c>
      <c r="AU87" s="18" t="s">
        <v>132</v>
      </c>
      <c r="BK87" s="197">
        <f>BK88</f>
        <v>0</v>
      </c>
    </row>
    <row r="88" s="12" customFormat="1" ht="25.92" customHeight="1">
      <c r="A88" s="12"/>
      <c r="B88" s="198"/>
      <c r="C88" s="199"/>
      <c r="D88" s="200" t="s">
        <v>72</v>
      </c>
      <c r="E88" s="201" t="s">
        <v>148</v>
      </c>
      <c r="F88" s="201" t="s">
        <v>149</v>
      </c>
      <c r="G88" s="199"/>
      <c r="H88" s="199"/>
      <c r="I88" s="202"/>
      <c r="J88" s="203">
        <f>BK88</f>
        <v>0</v>
      </c>
      <c r="K88" s="199"/>
      <c r="L88" s="204"/>
      <c r="M88" s="205"/>
      <c r="N88" s="206"/>
      <c r="O88" s="206"/>
      <c r="P88" s="207">
        <f>P89</f>
        <v>0</v>
      </c>
      <c r="Q88" s="206"/>
      <c r="R88" s="207">
        <f>R89</f>
        <v>0</v>
      </c>
      <c r="S88" s="206"/>
      <c r="T88" s="208">
        <f>T89</f>
        <v>0</v>
      </c>
      <c r="U88" s="12"/>
      <c r="V88" s="12"/>
      <c r="W88" s="12"/>
      <c r="X88" s="12"/>
      <c r="Y88" s="12"/>
      <c r="Z88" s="12"/>
      <c r="AA88" s="12"/>
      <c r="AB88" s="12"/>
      <c r="AC88" s="12"/>
      <c r="AD88" s="12"/>
      <c r="AE88" s="12"/>
      <c r="AR88" s="209" t="s">
        <v>80</v>
      </c>
      <c r="AT88" s="210" t="s">
        <v>72</v>
      </c>
      <c r="AU88" s="210" t="s">
        <v>73</v>
      </c>
      <c r="AY88" s="209" t="s">
        <v>150</v>
      </c>
      <c r="BK88" s="211">
        <f>BK89</f>
        <v>0</v>
      </c>
    </row>
    <row r="89" s="12" customFormat="1" ht="22.8" customHeight="1">
      <c r="A89" s="12"/>
      <c r="B89" s="198"/>
      <c r="C89" s="199"/>
      <c r="D89" s="200" t="s">
        <v>72</v>
      </c>
      <c r="E89" s="212" t="s">
        <v>80</v>
      </c>
      <c r="F89" s="212" t="s">
        <v>151</v>
      </c>
      <c r="G89" s="199"/>
      <c r="H89" s="199"/>
      <c r="I89" s="202"/>
      <c r="J89" s="213">
        <f>BK89</f>
        <v>0</v>
      </c>
      <c r="K89" s="199"/>
      <c r="L89" s="204"/>
      <c r="M89" s="205"/>
      <c r="N89" s="206"/>
      <c r="O89" s="206"/>
      <c r="P89" s="207">
        <f>SUM(P90:P114)</f>
        <v>0</v>
      </c>
      <c r="Q89" s="206"/>
      <c r="R89" s="207">
        <f>SUM(R90:R114)</f>
        <v>0</v>
      </c>
      <c r="S89" s="206"/>
      <c r="T89" s="208">
        <f>SUM(T90:T114)</f>
        <v>0</v>
      </c>
      <c r="U89" s="12"/>
      <c r="V89" s="12"/>
      <c r="W89" s="12"/>
      <c r="X89" s="12"/>
      <c r="Y89" s="12"/>
      <c r="Z89" s="12"/>
      <c r="AA89" s="12"/>
      <c r="AB89" s="12"/>
      <c r="AC89" s="12"/>
      <c r="AD89" s="12"/>
      <c r="AE89" s="12"/>
      <c r="AR89" s="209" t="s">
        <v>80</v>
      </c>
      <c r="AT89" s="210" t="s">
        <v>72</v>
      </c>
      <c r="AU89" s="210" t="s">
        <v>80</v>
      </c>
      <c r="AY89" s="209" t="s">
        <v>150</v>
      </c>
      <c r="BK89" s="211">
        <f>SUM(BK90:BK114)</f>
        <v>0</v>
      </c>
    </row>
    <row r="90" s="2" customFormat="1" ht="37.8" customHeight="1">
      <c r="A90" s="39"/>
      <c r="B90" s="40"/>
      <c r="C90" s="214" t="s">
        <v>80</v>
      </c>
      <c r="D90" s="214" t="s">
        <v>152</v>
      </c>
      <c r="E90" s="215" t="s">
        <v>692</v>
      </c>
      <c r="F90" s="216" t="s">
        <v>693</v>
      </c>
      <c r="G90" s="217" t="s">
        <v>155</v>
      </c>
      <c r="H90" s="218">
        <v>1262</v>
      </c>
      <c r="I90" s="219"/>
      <c r="J90" s="220">
        <f>ROUND(I90*H90,2)</f>
        <v>0</v>
      </c>
      <c r="K90" s="216" t="s">
        <v>625</v>
      </c>
      <c r="L90" s="45"/>
      <c r="M90" s="221" t="s">
        <v>19</v>
      </c>
      <c r="N90" s="222" t="s">
        <v>46</v>
      </c>
      <c r="O90" s="86"/>
      <c r="P90" s="223">
        <f>O90*H90</f>
        <v>0</v>
      </c>
      <c r="Q90" s="223">
        <v>0</v>
      </c>
      <c r="R90" s="223">
        <f>Q90*H90</f>
        <v>0</v>
      </c>
      <c r="S90" s="223">
        <v>0</v>
      </c>
      <c r="T90" s="224">
        <f>S90*H90</f>
        <v>0</v>
      </c>
      <c r="U90" s="39"/>
      <c r="V90" s="39"/>
      <c r="W90" s="39"/>
      <c r="X90" s="39"/>
      <c r="Y90" s="39"/>
      <c r="Z90" s="39"/>
      <c r="AA90" s="39"/>
      <c r="AB90" s="39"/>
      <c r="AC90" s="39"/>
      <c r="AD90" s="39"/>
      <c r="AE90" s="39"/>
      <c r="AR90" s="225" t="s">
        <v>156</v>
      </c>
      <c r="AT90" s="225" t="s">
        <v>152</v>
      </c>
      <c r="AU90" s="225" t="s">
        <v>82</v>
      </c>
      <c r="AY90" s="18" t="s">
        <v>150</v>
      </c>
      <c r="BE90" s="226">
        <f>IF(N90="základní",J90,0)</f>
        <v>0</v>
      </c>
      <c r="BF90" s="226">
        <f>IF(N90="snížená",J90,0)</f>
        <v>0</v>
      </c>
      <c r="BG90" s="226">
        <f>IF(N90="zákl. přenesená",J90,0)</f>
        <v>0</v>
      </c>
      <c r="BH90" s="226">
        <f>IF(N90="sníž. přenesená",J90,0)</f>
        <v>0</v>
      </c>
      <c r="BI90" s="226">
        <f>IF(N90="nulová",J90,0)</f>
        <v>0</v>
      </c>
      <c r="BJ90" s="18" t="s">
        <v>156</v>
      </c>
      <c r="BK90" s="226">
        <f>ROUND(I90*H90,2)</f>
        <v>0</v>
      </c>
      <c r="BL90" s="18" t="s">
        <v>156</v>
      </c>
      <c r="BM90" s="225" t="s">
        <v>1026</v>
      </c>
    </row>
    <row r="91" s="2" customFormat="1">
      <c r="A91" s="39"/>
      <c r="B91" s="40"/>
      <c r="C91" s="41"/>
      <c r="D91" s="227" t="s">
        <v>158</v>
      </c>
      <c r="E91" s="41"/>
      <c r="F91" s="228" t="s">
        <v>695</v>
      </c>
      <c r="G91" s="41"/>
      <c r="H91" s="41"/>
      <c r="I91" s="229"/>
      <c r="J91" s="41"/>
      <c r="K91" s="41"/>
      <c r="L91" s="45"/>
      <c r="M91" s="230"/>
      <c r="N91" s="231"/>
      <c r="O91" s="86"/>
      <c r="P91" s="86"/>
      <c r="Q91" s="86"/>
      <c r="R91" s="86"/>
      <c r="S91" s="86"/>
      <c r="T91" s="87"/>
      <c r="U91" s="39"/>
      <c r="V91" s="39"/>
      <c r="W91" s="39"/>
      <c r="X91" s="39"/>
      <c r="Y91" s="39"/>
      <c r="Z91" s="39"/>
      <c r="AA91" s="39"/>
      <c r="AB91" s="39"/>
      <c r="AC91" s="39"/>
      <c r="AD91" s="39"/>
      <c r="AE91" s="39"/>
      <c r="AT91" s="18" t="s">
        <v>158</v>
      </c>
      <c r="AU91" s="18" t="s">
        <v>82</v>
      </c>
    </row>
    <row r="92" s="2" customFormat="1">
      <c r="A92" s="39"/>
      <c r="B92" s="40"/>
      <c r="C92" s="41"/>
      <c r="D92" s="247" t="s">
        <v>198</v>
      </c>
      <c r="E92" s="41"/>
      <c r="F92" s="248" t="s">
        <v>696</v>
      </c>
      <c r="G92" s="41"/>
      <c r="H92" s="41"/>
      <c r="I92" s="229"/>
      <c r="J92" s="41"/>
      <c r="K92" s="41"/>
      <c r="L92" s="45"/>
      <c r="M92" s="230"/>
      <c r="N92" s="231"/>
      <c r="O92" s="86"/>
      <c r="P92" s="86"/>
      <c r="Q92" s="86"/>
      <c r="R92" s="86"/>
      <c r="S92" s="86"/>
      <c r="T92" s="87"/>
      <c r="U92" s="39"/>
      <c r="V92" s="39"/>
      <c r="W92" s="39"/>
      <c r="X92" s="39"/>
      <c r="Y92" s="39"/>
      <c r="Z92" s="39"/>
      <c r="AA92" s="39"/>
      <c r="AB92" s="39"/>
      <c r="AC92" s="39"/>
      <c r="AD92" s="39"/>
      <c r="AE92" s="39"/>
      <c r="AT92" s="18" t="s">
        <v>198</v>
      </c>
      <c r="AU92" s="18" t="s">
        <v>82</v>
      </c>
    </row>
    <row r="93" s="13" customFormat="1">
      <c r="A93" s="13"/>
      <c r="B93" s="233"/>
      <c r="C93" s="234"/>
      <c r="D93" s="227" t="s">
        <v>161</v>
      </c>
      <c r="E93" s="235" t="s">
        <v>19</v>
      </c>
      <c r="F93" s="236" t="s">
        <v>1027</v>
      </c>
      <c r="G93" s="234"/>
      <c r="H93" s="237">
        <v>1262</v>
      </c>
      <c r="I93" s="238"/>
      <c r="J93" s="234"/>
      <c r="K93" s="234"/>
      <c r="L93" s="239"/>
      <c r="M93" s="240"/>
      <c r="N93" s="241"/>
      <c r="O93" s="241"/>
      <c r="P93" s="241"/>
      <c r="Q93" s="241"/>
      <c r="R93" s="241"/>
      <c r="S93" s="241"/>
      <c r="T93" s="242"/>
      <c r="U93" s="13"/>
      <c r="V93" s="13"/>
      <c r="W93" s="13"/>
      <c r="X93" s="13"/>
      <c r="Y93" s="13"/>
      <c r="Z93" s="13"/>
      <c r="AA93" s="13"/>
      <c r="AB93" s="13"/>
      <c r="AC93" s="13"/>
      <c r="AD93" s="13"/>
      <c r="AE93" s="13"/>
      <c r="AT93" s="243" t="s">
        <v>161</v>
      </c>
      <c r="AU93" s="243" t="s">
        <v>82</v>
      </c>
      <c r="AV93" s="13" t="s">
        <v>82</v>
      </c>
      <c r="AW93" s="13" t="s">
        <v>35</v>
      </c>
      <c r="AX93" s="13" t="s">
        <v>80</v>
      </c>
      <c r="AY93" s="243" t="s">
        <v>150</v>
      </c>
    </row>
    <row r="94" s="2" customFormat="1" ht="24.15" customHeight="1">
      <c r="A94" s="39"/>
      <c r="B94" s="40"/>
      <c r="C94" s="214" t="s">
        <v>82</v>
      </c>
      <c r="D94" s="214" t="s">
        <v>152</v>
      </c>
      <c r="E94" s="215" t="s">
        <v>239</v>
      </c>
      <c r="F94" s="216" t="s">
        <v>240</v>
      </c>
      <c r="G94" s="217" t="s">
        <v>155</v>
      </c>
      <c r="H94" s="218">
        <v>1262</v>
      </c>
      <c r="I94" s="219"/>
      <c r="J94" s="220">
        <f>ROUND(I94*H94,2)</f>
        <v>0</v>
      </c>
      <c r="K94" s="216" t="s">
        <v>625</v>
      </c>
      <c r="L94" s="45"/>
      <c r="M94" s="221" t="s">
        <v>19</v>
      </c>
      <c r="N94" s="222" t="s">
        <v>46</v>
      </c>
      <c r="O94" s="86"/>
      <c r="P94" s="223">
        <f>O94*H94</f>
        <v>0</v>
      </c>
      <c r="Q94" s="223">
        <v>0</v>
      </c>
      <c r="R94" s="223">
        <f>Q94*H94</f>
        <v>0</v>
      </c>
      <c r="S94" s="223">
        <v>0</v>
      </c>
      <c r="T94" s="224">
        <f>S94*H94</f>
        <v>0</v>
      </c>
      <c r="U94" s="39"/>
      <c r="V94" s="39"/>
      <c r="W94" s="39"/>
      <c r="X94" s="39"/>
      <c r="Y94" s="39"/>
      <c r="Z94" s="39"/>
      <c r="AA94" s="39"/>
      <c r="AB94" s="39"/>
      <c r="AC94" s="39"/>
      <c r="AD94" s="39"/>
      <c r="AE94" s="39"/>
      <c r="AR94" s="225" t="s">
        <v>156</v>
      </c>
      <c r="AT94" s="225" t="s">
        <v>152</v>
      </c>
      <c r="AU94" s="225" t="s">
        <v>82</v>
      </c>
      <c r="AY94" s="18" t="s">
        <v>150</v>
      </c>
      <c r="BE94" s="226">
        <f>IF(N94="základní",J94,0)</f>
        <v>0</v>
      </c>
      <c r="BF94" s="226">
        <f>IF(N94="snížená",J94,0)</f>
        <v>0</v>
      </c>
      <c r="BG94" s="226">
        <f>IF(N94="zákl. přenesená",J94,0)</f>
        <v>0</v>
      </c>
      <c r="BH94" s="226">
        <f>IF(N94="sníž. přenesená",J94,0)</f>
        <v>0</v>
      </c>
      <c r="BI94" s="226">
        <f>IF(N94="nulová",J94,0)</f>
        <v>0</v>
      </c>
      <c r="BJ94" s="18" t="s">
        <v>156</v>
      </c>
      <c r="BK94" s="226">
        <f>ROUND(I94*H94,2)</f>
        <v>0</v>
      </c>
      <c r="BL94" s="18" t="s">
        <v>156</v>
      </c>
      <c r="BM94" s="225" t="s">
        <v>1028</v>
      </c>
    </row>
    <row r="95" s="2" customFormat="1">
      <c r="A95" s="39"/>
      <c r="B95" s="40"/>
      <c r="C95" s="41"/>
      <c r="D95" s="227" t="s">
        <v>158</v>
      </c>
      <c r="E95" s="41"/>
      <c r="F95" s="228" t="s">
        <v>242</v>
      </c>
      <c r="G95" s="41"/>
      <c r="H95" s="41"/>
      <c r="I95" s="229"/>
      <c r="J95" s="41"/>
      <c r="K95" s="41"/>
      <c r="L95" s="45"/>
      <c r="M95" s="230"/>
      <c r="N95" s="231"/>
      <c r="O95" s="86"/>
      <c r="P95" s="86"/>
      <c r="Q95" s="86"/>
      <c r="R95" s="86"/>
      <c r="S95" s="86"/>
      <c r="T95" s="87"/>
      <c r="U95" s="39"/>
      <c r="V95" s="39"/>
      <c r="W95" s="39"/>
      <c r="X95" s="39"/>
      <c r="Y95" s="39"/>
      <c r="Z95" s="39"/>
      <c r="AA95" s="39"/>
      <c r="AB95" s="39"/>
      <c r="AC95" s="39"/>
      <c r="AD95" s="39"/>
      <c r="AE95" s="39"/>
      <c r="AT95" s="18" t="s">
        <v>158</v>
      </c>
      <c r="AU95" s="18" t="s">
        <v>82</v>
      </c>
    </row>
    <row r="96" s="2" customFormat="1">
      <c r="A96" s="39"/>
      <c r="B96" s="40"/>
      <c r="C96" s="41"/>
      <c r="D96" s="247" t="s">
        <v>198</v>
      </c>
      <c r="E96" s="41"/>
      <c r="F96" s="248" t="s">
        <v>829</v>
      </c>
      <c r="G96" s="41"/>
      <c r="H96" s="41"/>
      <c r="I96" s="229"/>
      <c r="J96" s="41"/>
      <c r="K96" s="41"/>
      <c r="L96" s="45"/>
      <c r="M96" s="230"/>
      <c r="N96" s="231"/>
      <c r="O96" s="86"/>
      <c r="P96" s="86"/>
      <c r="Q96" s="86"/>
      <c r="R96" s="86"/>
      <c r="S96" s="86"/>
      <c r="T96" s="87"/>
      <c r="U96" s="39"/>
      <c r="V96" s="39"/>
      <c r="W96" s="39"/>
      <c r="X96" s="39"/>
      <c r="Y96" s="39"/>
      <c r="Z96" s="39"/>
      <c r="AA96" s="39"/>
      <c r="AB96" s="39"/>
      <c r="AC96" s="39"/>
      <c r="AD96" s="39"/>
      <c r="AE96" s="39"/>
      <c r="AT96" s="18" t="s">
        <v>198</v>
      </c>
      <c r="AU96" s="18" t="s">
        <v>82</v>
      </c>
    </row>
    <row r="97" s="13" customFormat="1">
      <c r="A97" s="13"/>
      <c r="B97" s="233"/>
      <c r="C97" s="234"/>
      <c r="D97" s="227" t="s">
        <v>161</v>
      </c>
      <c r="E97" s="235" t="s">
        <v>19</v>
      </c>
      <c r="F97" s="236" t="s">
        <v>1029</v>
      </c>
      <c r="G97" s="234"/>
      <c r="H97" s="237">
        <v>1126</v>
      </c>
      <c r="I97" s="238"/>
      <c r="J97" s="234"/>
      <c r="K97" s="234"/>
      <c r="L97" s="239"/>
      <c r="M97" s="240"/>
      <c r="N97" s="241"/>
      <c r="O97" s="241"/>
      <c r="P97" s="241"/>
      <c r="Q97" s="241"/>
      <c r="R97" s="241"/>
      <c r="S97" s="241"/>
      <c r="T97" s="242"/>
      <c r="U97" s="13"/>
      <c r="V97" s="13"/>
      <c r="W97" s="13"/>
      <c r="X97" s="13"/>
      <c r="Y97" s="13"/>
      <c r="Z97" s="13"/>
      <c r="AA97" s="13"/>
      <c r="AB97" s="13"/>
      <c r="AC97" s="13"/>
      <c r="AD97" s="13"/>
      <c r="AE97" s="13"/>
      <c r="AT97" s="243" t="s">
        <v>161</v>
      </c>
      <c r="AU97" s="243" t="s">
        <v>82</v>
      </c>
      <c r="AV97" s="13" t="s">
        <v>82</v>
      </c>
      <c r="AW97" s="13" t="s">
        <v>35</v>
      </c>
      <c r="AX97" s="13" t="s">
        <v>73</v>
      </c>
      <c r="AY97" s="243" t="s">
        <v>150</v>
      </c>
    </row>
    <row r="98" s="13" customFormat="1">
      <c r="A98" s="13"/>
      <c r="B98" s="233"/>
      <c r="C98" s="234"/>
      <c r="D98" s="227" t="s">
        <v>161</v>
      </c>
      <c r="E98" s="235" t="s">
        <v>19</v>
      </c>
      <c r="F98" s="236" t="s">
        <v>1030</v>
      </c>
      <c r="G98" s="234"/>
      <c r="H98" s="237">
        <v>136</v>
      </c>
      <c r="I98" s="238"/>
      <c r="J98" s="234"/>
      <c r="K98" s="234"/>
      <c r="L98" s="239"/>
      <c r="M98" s="240"/>
      <c r="N98" s="241"/>
      <c r="O98" s="241"/>
      <c r="P98" s="241"/>
      <c r="Q98" s="241"/>
      <c r="R98" s="241"/>
      <c r="S98" s="241"/>
      <c r="T98" s="242"/>
      <c r="U98" s="13"/>
      <c r="V98" s="13"/>
      <c r="W98" s="13"/>
      <c r="X98" s="13"/>
      <c r="Y98" s="13"/>
      <c r="Z98" s="13"/>
      <c r="AA98" s="13"/>
      <c r="AB98" s="13"/>
      <c r="AC98" s="13"/>
      <c r="AD98" s="13"/>
      <c r="AE98" s="13"/>
      <c r="AT98" s="243" t="s">
        <v>161</v>
      </c>
      <c r="AU98" s="243" t="s">
        <v>82</v>
      </c>
      <c r="AV98" s="13" t="s">
        <v>82</v>
      </c>
      <c r="AW98" s="13" t="s">
        <v>35</v>
      </c>
      <c r="AX98" s="13" t="s">
        <v>73</v>
      </c>
      <c r="AY98" s="243" t="s">
        <v>150</v>
      </c>
    </row>
    <row r="99" s="2" customFormat="1" ht="16.5" customHeight="1">
      <c r="A99" s="39"/>
      <c r="B99" s="40"/>
      <c r="C99" s="214" t="s">
        <v>168</v>
      </c>
      <c r="D99" s="214" t="s">
        <v>152</v>
      </c>
      <c r="E99" s="215" t="s">
        <v>153</v>
      </c>
      <c r="F99" s="216" t="s">
        <v>154</v>
      </c>
      <c r="G99" s="217" t="s">
        <v>155</v>
      </c>
      <c r="H99" s="218">
        <v>2671</v>
      </c>
      <c r="I99" s="219"/>
      <c r="J99" s="220">
        <f>ROUND(I99*H99,2)</f>
        <v>0</v>
      </c>
      <c r="K99" s="216" t="s">
        <v>19</v>
      </c>
      <c r="L99" s="45"/>
      <c r="M99" s="221" t="s">
        <v>19</v>
      </c>
      <c r="N99" s="222" t="s">
        <v>46</v>
      </c>
      <c r="O99" s="86"/>
      <c r="P99" s="223">
        <f>O99*H99</f>
        <v>0</v>
      </c>
      <c r="Q99" s="223">
        <v>0</v>
      </c>
      <c r="R99" s="223">
        <f>Q99*H99</f>
        <v>0</v>
      </c>
      <c r="S99" s="223">
        <v>0</v>
      </c>
      <c r="T99" s="224">
        <f>S99*H99</f>
        <v>0</v>
      </c>
      <c r="U99" s="39"/>
      <c r="V99" s="39"/>
      <c r="W99" s="39"/>
      <c r="X99" s="39"/>
      <c r="Y99" s="39"/>
      <c r="Z99" s="39"/>
      <c r="AA99" s="39"/>
      <c r="AB99" s="39"/>
      <c r="AC99" s="39"/>
      <c r="AD99" s="39"/>
      <c r="AE99" s="39"/>
      <c r="AR99" s="225" t="s">
        <v>156</v>
      </c>
      <c r="AT99" s="225" t="s">
        <v>152</v>
      </c>
      <c r="AU99" s="225" t="s">
        <v>82</v>
      </c>
      <c r="AY99" s="18" t="s">
        <v>150</v>
      </c>
      <c r="BE99" s="226">
        <f>IF(N99="základní",J99,0)</f>
        <v>0</v>
      </c>
      <c r="BF99" s="226">
        <f>IF(N99="snížená",J99,0)</f>
        <v>0</v>
      </c>
      <c r="BG99" s="226">
        <f>IF(N99="zákl. přenesená",J99,0)</f>
        <v>0</v>
      </c>
      <c r="BH99" s="226">
        <f>IF(N99="sníž. přenesená",J99,0)</f>
        <v>0</v>
      </c>
      <c r="BI99" s="226">
        <f>IF(N99="nulová",J99,0)</f>
        <v>0</v>
      </c>
      <c r="BJ99" s="18" t="s">
        <v>156</v>
      </c>
      <c r="BK99" s="226">
        <f>ROUND(I99*H99,2)</f>
        <v>0</v>
      </c>
      <c r="BL99" s="18" t="s">
        <v>156</v>
      </c>
      <c r="BM99" s="225" t="s">
        <v>1031</v>
      </c>
    </row>
    <row r="100" s="2" customFormat="1">
      <c r="A100" s="39"/>
      <c r="B100" s="40"/>
      <c r="C100" s="41"/>
      <c r="D100" s="227" t="s">
        <v>158</v>
      </c>
      <c r="E100" s="41"/>
      <c r="F100" s="228" t="s">
        <v>154</v>
      </c>
      <c r="G100" s="41"/>
      <c r="H100" s="41"/>
      <c r="I100" s="229"/>
      <c r="J100" s="41"/>
      <c r="K100" s="41"/>
      <c r="L100" s="45"/>
      <c r="M100" s="230"/>
      <c r="N100" s="231"/>
      <c r="O100" s="86"/>
      <c r="P100" s="86"/>
      <c r="Q100" s="86"/>
      <c r="R100" s="86"/>
      <c r="S100" s="86"/>
      <c r="T100" s="87"/>
      <c r="U100" s="39"/>
      <c r="V100" s="39"/>
      <c r="W100" s="39"/>
      <c r="X100" s="39"/>
      <c r="Y100" s="39"/>
      <c r="Z100" s="39"/>
      <c r="AA100" s="39"/>
      <c r="AB100" s="39"/>
      <c r="AC100" s="39"/>
      <c r="AD100" s="39"/>
      <c r="AE100" s="39"/>
      <c r="AT100" s="18" t="s">
        <v>158</v>
      </c>
      <c r="AU100" s="18" t="s">
        <v>82</v>
      </c>
    </row>
    <row r="101" s="2" customFormat="1">
      <c r="A101" s="39"/>
      <c r="B101" s="40"/>
      <c r="C101" s="41"/>
      <c r="D101" s="227" t="s">
        <v>159</v>
      </c>
      <c r="E101" s="41"/>
      <c r="F101" s="232" t="s">
        <v>631</v>
      </c>
      <c r="G101" s="41"/>
      <c r="H101" s="41"/>
      <c r="I101" s="229"/>
      <c r="J101" s="41"/>
      <c r="K101" s="41"/>
      <c r="L101" s="45"/>
      <c r="M101" s="230"/>
      <c r="N101" s="231"/>
      <c r="O101" s="86"/>
      <c r="P101" s="86"/>
      <c r="Q101" s="86"/>
      <c r="R101" s="86"/>
      <c r="S101" s="86"/>
      <c r="T101" s="87"/>
      <c r="U101" s="39"/>
      <c r="V101" s="39"/>
      <c r="W101" s="39"/>
      <c r="X101" s="39"/>
      <c r="Y101" s="39"/>
      <c r="Z101" s="39"/>
      <c r="AA101" s="39"/>
      <c r="AB101" s="39"/>
      <c r="AC101" s="39"/>
      <c r="AD101" s="39"/>
      <c r="AE101" s="39"/>
      <c r="AT101" s="18" t="s">
        <v>159</v>
      </c>
      <c r="AU101" s="18" t="s">
        <v>82</v>
      </c>
    </row>
    <row r="102" s="13" customFormat="1">
      <c r="A102" s="13"/>
      <c r="B102" s="233"/>
      <c r="C102" s="234"/>
      <c r="D102" s="227" t="s">
        <v>161</v>
      </c>
      <c r="E102" s="235" t="s">
        <v>19</v>
      </c>
      <c r="F102" s="236" t="s">
        <v>1032</v>
      </c>
      <c r="G102" s="234"/>
      <c r="H102" s="237">
        <v>2671</v>
      </c>
      <c r="I102" s="238"/>
      <c r="J102" s="234"/>
      <c r="K102" s="234"/>
      <c r="L102" s="239"/>
      <c r="M102" s="240"/>
      <c r="N102" s="241"/>
      <c r="O102" s="241"/>
      <c r="P102" s="241"/>
      <c r="Q102" s="241"/>
      <c r="R102" s="241"/>
      <c r="S102" s="241"/>
      <c r="T102" s="242"/>
      <c r="U102" s="13"/>
      <c r="V102" s="13"/>
      <c r="W102" s="13"/>
      <c r="X102" s="13"/>
      <c r="Y102" s="13"/>
      <c r="Z102" s="13"/>
      <c r="AA102" s="13"/>
      <c r="AB102" s="13"/>
      <c r="AC102" s="13"/>
      <c r="AD102" s="13"/>
      <c r="AE102" s="13"/>
      <c r="AT102" s="243" t="s">
        <v>161</v>
      </c>
      <c r="AU102" s="243" t="s">
        <v>82</v>
      </c>
      <c r="AV102" s="13" t="s">
        <v>82</v>
      </c>
      <c r="AW102" s="13" t="s">
        <v>35</v>
      </c>
      <c r="AX102" s="13" t="s">
        <v>80</v>
      </c>
      <c r="AY102" s="243" t="s">
        <v>150</v>
      </c>
    </row>
    <row r="103" s="2" customFormat="1" ht="49.05" customHeight="1">
      <c r="A103" s="39"/>
      <c r="B103" s="40"/>
      <c r="C103" s="214" t="s">
        <v>156</v>
      </c>
      <c r="D103" s="214" t="s">
        <v>152</v>
      </c>
      <c r="E103" s="215" t="s">
        <v>164</v>
      </c>
      <c r="F103" s="216" t="s">
        <v>165</v>
      </c>
      <c r="G103" s="217" t="s">
        <v>155</v>
      </c>
      <c r="H103" s="218">
        <v>1409</v>
      </c>
      <c r="I103" s="219"/>
      <c r="J103" s="220">
        <f>ROUND(I103*H103,2)</f>
        <v>0</v>
      </c>
      <c r="K103" s="216" t="s">
        <v>19</v>
      </c>
      <c r="L103" s="45"/>
      <c r="M103" s="221" t="s">
        <v>19</v>
      </c>
      <c r="N103" s="222" t="s">
        <v>46</v>
      </c>
      <c r="O103" s="86"/>
      <c r="P103" s="223">
        <f>O103*H103</f>
        <v>0</v>
      </c>
      <c r="Q103" s="223">
        <v>0</v>
      </c>
      <c r="R103" s="223">
        <f>Q103*H103</f>
        <v>0</v>
      </c>
      <c r="S103" s="223">
        <v>0</v>
      </c>
      <c r="T103" s="224">
        <f>S103*H103</f>
        <v>0</v>
      </c>
      <c r="U103" s="39"/>
      <c r="V103" s="39"/>
      <c r="W103" s="39"/>
      <c r="X103" s="39"/>
      <c r="Y103" s="39"/>
      <c r="Z103" s="39"/>
      <c r="AA103" s="39"/>
      <c r="AB103" s="39"/>
      <c r="AC103" s="39"/>
      <c r="AD103" s="39"/>
      <c r="AE103" s="39"/>
      <c r="AR103" s="225" t="s">
        <v>156</v>
      </c>
      <c r="AT103" s="225" t="s">
        <v>152</v>
      </c>
      <c r="AU103" s="225" t="s">
        <v>82</v>
      </c>
      <c r="AY103" s="18" t="s">
        <v>150</v>
      </c>
      <c r="BE103" s="226">
        <f>IF(N103="základní",J103,0)</f>
        <v>0</v>
      </c>
      <c r="BF103" s="226">
        <f>IF(N103="snížená",J103,0)</f>
        <v>0</v>
      </c>
      <c r="BG103" s="226">
        <f>IF(N103="zákl. přenesená",J103,0)</f>
        <v>0</v>
      </c>
      <c r="BH103" s="226">
        <f>IF(N103="sníž. přenesená",J103,0)</f>
        <v>0</v>
      </c>
      <c r="BI103" s="226">
        <f>IF(N103="nulová",J103,0)</f>
        <v>0</v>
      </c>
      <c r="BJ103" s="18" t="s">
        <v>156</v>
      </c>
      <c r="BK103" s="226">
        <f>ROUND(I103*H103,2)</f>
        <v>0</v>
      </c>
      <c r="BL103" s="18" t="s">
        <v>156</v>
      </c>
      <c r="BM103" s="225" t="s">
        <v>1033</v>
      </c>
    </row>
    <row r="104" s="2" customFormat="1">
      <c r="A104" s="39"/>
      <c r="B104" s="40"/>
      <c r="C104" s="41"/>
      <c r="D104" s="227" t="s">
        <v>158</v>
      </c>
      <c r="E104" s="41"/>
      <c r="F104" s="228" t="s">
        <v>165</v>
      </c>
      <c r="G104" s="41"/>
      <c r="H104" s="41"/>
      <c r="I104" s="229"/>
      <c r="J104" s="41"/>
      <c r="K104" s="41"/>
      <c r="L104" s="45"/>
      <c r="M104" s="230"/>
      <c r="N104" s="231"/>
      <c r="O104" s="86"/>
      <c r="P104" s="86"/>
      <c r="Q104" s="86"/>
      <c r="R104" s="86"/>
      <c r="S104" s="86"/>
      <c r="T104" s="87"/>
      <c r="U104" s="39"/>
      <c r="V104" s="39"/>
      <c r="W104" s="39"/>
      <c r="X104" s="39"/>
      <c r="Y104" s="39"/>
      <c r="Z104" s="39"/>
      <c r="AA104" s="39"/>
      <c r="AB104" s="39"/>
      <c r="AC104" s="39"/>
      <c r="AD104" s="39"/>
      <c r="AE104" s="39"/>
      <c r="AT104" s="18" t="s">
        <v>158</v>
      </c>
      <c r="AU104" s="18" t="s">
        <v>82</v>
      </c>
    </row>
    <row r="105" s="2" customFormat="1">
      <c r="A105" s="39"/>
      <c r="B105" s="40"/>
      <c r="C105" s="41"/>
      <c r="D105" s="227" t="s">
        <v>159</v>
      </c>
      <c r="E105" s="41"/>
      <c r="F105" s="232" t="s">
        <v>634</v>
      </c>
      <c r="G105" s="41"/>
      <c r="H105" s="41"/>
      <c r="I105" s="229"/>
      <c r="J105" s="41"/>
      <c r="K105" s="41"/>
      <c r="L105" s="45"/>
      <c r="M105" s="230"/>
      <c r="N105" s="231"/>
      <c r="O105" s="86"/>
      <c r="P105" s="86"/>
      <c r="Q105" s="86"/>
      <c r="R105" s="86"/>
      <c r="S105" s="86"/>
      <c r="T105" s="87"/>
      <c r="U105" s="39"/>
      <c r="V105" s="39"/>
      <c r="W105" s="39"/>
      <c r="X105" s="39"/>
      <c r="Y105" s="39"/>
      <c r="Z105" s="39"/>
      <c r="AA105" s="39"/>
      <c r="AB105" s="39"/>
      <c r="AC105" s="39"/>
      <c r="AD105" s="39"/>
      <c r="AE105" s="39"/>
      <c r="AT105" s="18" t="s">
        <v>159</v>
      </c>
      <c r="AU105" s="18" t="s">
        <v>82</v>
      </c>
    </row>
    <row r="106" s="13" customFormat="1">
      <c r="A106" s="13"/>
      <c r="B106" s="233"/>
      <c r="C106" s="234"/>
      <c r="D106" s="227" t="s">
        <v>161</v>
      </c>
      <c r="E106" s="235" t="s">
        <v>19</v>
      </c>
      <c r="F106" s="236" t="s">
        <v>1034</v>
      </c>
      <c r="G106" s="234"/>
      <c r="H106" s="237">
        <v>1409</v>
      </c>
      <c r="I106" s="238"/>
      <c r="J106" s="234"/>
      <c r="K106" s="234"/>
      <c r="L106" s="239"/>
      <c r="M106" s="240"/>
      <c r="N106" s="241"/>
      <c r="O106" s="241"/>
      <c r="P106" s="241"/>
      <c r="Q106" s="241"/>
      <c r="R106" s="241"/>
      <c r="S106" s="241"/>
      <c r="T106" s="242"/>
      <c r="U106" s="13"/>
      <c r="V106" s="13"/>
      <c r="W106" s="13"/>
      <c r="X106" s="13"/>
      <c r="Y106" s="13"/>
      <c r="Z106" s="13"/>
      <c r="AA106" s="13"/>
      <c r="AB106" s="13"/>
      <c r="AC106" s="13"/>
      <c r="AD106" s="13"/>
      <c r="AE106" s="13"/>
      <c r="AT106" s="243" t="s">
        <v>161</v>
      </c>
      <c r="AU106" s="243" t="s">
        <v>82</v>
      </c>
      <c r="AV106" s="13" t="s">
        <v>82</v>
      </c>
      <c r="AW106" s="13" t="s">
        <v>35</v>
      </c>
      <c r="AX106" s="13" t="s">
        <v>80</v>
      </c>
      <c r="AY106" s="243" t="s">
        <v>150</v>
      </c>
    </row>
    <row r="107" s="2" customFormat="1" ht="24.15" customHeight="1">
      <c r="A107" s="39"/>
      <c r="B107" s="40"/>
      <c r="C107" s="214" t="s">
        <v>211</v>
      </c>
      <c r="D107" s="214" t="s">
        <v>152</v>
      </c>
      <c r="E107" s="215" t="s">
        <v>169</v>
      </c>
      <c r="F107" s="216" t="s">
        <v>170</v>
      </c>
      <c r="G107" s="217" t="s">
        <v>155</v>
      </c>
      <c r="H107" s="218">
        <v>1409</v>
      </c>
      <c r="I107" s="219"/>
      <c r="J107" s="220">
        <f>ROUND(I107*H107,2)</f>
        <v>0</v>
      </c>
      <c r="K107" s="216" t="s">
        <v>19</v>
      </c>
      <c r="L107" s="45"/>
      <c r="M107" s="221" t="s">
        <v>19</v>
      </c>
      <c r="N107" s="222" t="s">
        <v>46</v>
      </c>
      <c r="O107" s="86"/>
      <c r="P107" s="223">
        <f>O107*H107</f>
        <v>0</v>
      </c>
      <c r="Q107" s="223">
        <v>0</v>
      </c>
      <c r="R107" s="223">
        <f>Q107*H107</f>
        <v>0</v>
      </c>
      <c r="S107" s="223">
        <v>0</v>
      </c>
      <c r="T107" s="224">
        <f>S107*H107</f>
        <v>0</v>
      </c>
      <c r="U107" s="39"/>
      <c r="V107" s="39"/>
      <c r="W107" s="39"/>
      <c r="X107" s="39"/>
      <c r="Y107" s="39"/>
      <c r="Z107" s="39"/>
      <c r="AA107" s="39"/>
      <c r="AB107" s="39"/>
      <c r="AC107" s="39"/>
      <c r="AD107" s="39"/>
      <c r="AE107" s="39"/>
      <c r="AR107" s="225" t="s">
        <v>156</v>
      </c>
      <c r="AT107" s="225" t="s">
        <v>152</v>
      </c>
      <c r="AU107" s="225" t="s">
        <v>82</v>
      </c>
      <c r="AY107" s="18" t="s">
        <v>150</v>
      </c>
      <c r="BE107" s="226">
        <f>IF(N107="základní",J107,0)</f>
        <v>0</v>
      </c>
      <c r="BF107" s="226">
        <f>IF(N107="snížená",J107,0)</f>
        <v>0</v>
      </c>
      <c r="BG107" s="226">
        <f>IF(N107="zákl. přenesená",J107,0)</f>
        <v>0</v>
      </c>
      <c r="BH107" s="226">
        <f>IF(N107="sníž. přenesená",J107,0)</f>
        <v>0</v>
      </c>
      <c r="BI107" s="226">
        <f>IF(N107="nulová",J107,0)</f>
        <v>0</v>
      </c>
      <c r="BJ107" s="18" t="s">
        <v>156</v>
      </c>
      <c r="BK107" s="226">
        <f>ROUND(I107*H107,2)</f>
        <v>0</v>
      </c>
      <c r="BL107" s="18" t="s">
        <v>156</v>
      </c>
      <c r="BM107" s="225" t="s">
        <v>1035</v>
      </c>
    </row>
    <row r="108" s="2" customFormat="1">
      <c r="A108" s="39"/>
      <c r="B108" s="40"/>
      <c r="C108" s="41"/>
      <c r="D108" s="227" t="s">
        <v>158</v>
      </c>
      <c r="E108" s="41"/>
      <c r="F108" s="228" t="s">
        <v>170</v>
      </c>
      <c r="G108" s="41"/>
      <c r="H108" s="41"/>
      <c r="I108" s="229"/>
      <c r="J108" s="41"/>
      <c r="K108" s="41"/>
      <c r="L108" s="45"/>
      <c r="M108" s="230"/>
      <c r="N108" s="231"/>
      <c r="O108" s="86"/>
      <c r="P108" s="86"/>
      <c r="Q108" s="86"/>
      <c r="R108" s="86"/>
      <c r="S108" s="86"/>
      <c r="T108" s="87"/>
      <c r="U108" s="39"/>
      <c r="V108" s="39"/>
      <c r="W108" s="39"/>
      <c r="X108" s="39"/>
      <c r="Y108" s="39"/>
      <c r="Z108" s="39"/>
      <c r="AA108" s="39"/>
      <c r="AB108" s="39"/>
      <c r="AC108" s="39"/>
      <c r="AD108" s="39"/>
      <c r="AE108" s="39"/>
      <c r="AT108" s="18" t="s">
        <v>158</v>
      </c>
      <c r="AU108" s="18" t="s">
        <v>82</v>
      </c>
    </row>
    <row r="109" s="2" customFormat="1">
      <c r="A109" s="39"/>
      <c r="B109" s="40"/>
      <c r="C109" s="41"/>
      <c r="D109" s="227" t="s">
        <v>159</v>
      </c>
      <c r="E109" s="41"/>
      <c r="F109" s="232" t="s">
        <v>172</v>
      </c>
      <c r="G109" s="41"/>
      <c r="H109" s="41"/>
      <c r="I109" s="229"/>
      <c r="J109" s="41"/>
      <c r="K109" s="41"/>
      <c r="L109" s="45"/>
      <c r="M109" s="230"/>
      <c r="N109" s="231"/>
      <c r="O109" s="86"/>
      <c r="P109" s="86"/>
      <c r="Q109" s="86"/>
      <c r="R109" s="86"/>
      <c r="S109" s="86"/>
      <c r="T109" s="87"/>
      <c r="U109" s="39"/>
      <c r="V109" s="39"/>
      <c r="W109" s="39"/>
      <c r="X109" s="39"/>
      <c r="Y109" s="39"/>
      <c r="Z109" s="39"/>
      <c r="AA109" s="39"/>
      <c r="AB109" s="39"/>
      <c r="AC109" s="39"/>
      <c r="AD109" s="39"/>
      <c r="AE109" s="39"/>
      <c r="AT109" s="18" t="s">
        <v>159</v>
      </c>
      <c r="AU109" s="18" t="s">
        <v>82</v>
      </c>
    </row>
    <row r="110" s="13" customFormat="1">
      <c r="A110" s="13"/>
      <c r="B110" s="233"/>
      <c r="C110" s="234"/>
      <c r="D110" s="227" t="s">
        <v>161</v>
      </c>
      <c r="E110" s="235" t="s">
        <v>19</v>
      </c>
      <c r="F110" s="236" t="s">
        <v>1034</v>
      </c>
      <c r="G110" s="234"/>
      <c r="H110" s="237">
        <v>1409</v>
      </c>
      <c r="I110" s="238"/>
      <c r="J110" s="234"/>
      <c r="K110" s="234"/>
      <c r="L110" s="239"/>
      <c r="M110" s="240"/>
      <c r="N110" s="241"/>
      <c r="O110" s="241"/>
      <c r="P110" s="241"/>
      <c r="Q110" s="241"/>
      <c r="R110" s="241"/>
      <c r="S110" s="241"/>
      <c r="T110" s="242"/>
      <c r="U110" s="13"/>
      <c r="V110" s="13"/>
      <c r="W110" s="13"/>
      <c r="X110" s="13"/>
      <c r="Y110" s="13"/>
      <c r="Z110" s="13"/>
      <c r="AA110" s="13"/>
      <c r="AB110" s="13"/>
      <c r="AC110" s="13"/>
      <c r="AD110" s="13"/>
      <c r="AE110" s="13"/>
      <c r="AT110" s="243" t="s">
        <v>161</v>
      </c>
      <c r="AU110" s="243" t="s">
        <v>82</v>
      </c>
      <c r="AV110" s="13" t="s">
        <v>82</v>
      </c>
      <c r="AW110" s="13" t="s">
        <v>35</v>
      </c>
      <c r="AX110" s="13" t="s">
        <v>80</v>
      </c>
      <c r="AY110" s="243" t="s">
        <v>150</v>
      </c>
    </row>
    <row r="111" s="2" customFormat="1" ht="16.5" customHeight="1">
      <c r="A111" s="39"/>
      <c r="B111" s="40"/>
      <c r="C111" s="214" t="s">
        <v>223</v>
      </c>
      <c r="D111" s="214" t="s">
        <v>152</v>
      </c>
      <c r="E111" s="215" t="s">
        <v>174</v>
      </c>
      <c r="F111" s="216" t="s">
        <v>175</v>
      </c>
      <c r="G111" s="217" t="s">
        <v>155</v>
      </c>
      <c r="H111" s="218">
        <v>-1409</v>
      </c>
      <c r="I111" s="219"/>
      <c r="J111" s="220">
        <f>ROUND(I111*H111,2)</f>
        <v>0</v>
      </c>
      <c r="K111" s="216" t="s">
        <v>19</v>
      </c>
      <c r="L111" s="45"/>
      <c r="M111" s="221" t="s">
        <v>19</v>
      </c>
      <c r="N111" s="222" t="s">
        <v>46</v>
      </c>
      <c r="O111" s="86"/>
      <c r="P111" s="223">
        <f>O111*H111</f>
        <v>0</v>
      </c>
      <c r="Q111" s="223">
        <v>0</v>
      </c>
      <c r="R111" s="223">
        <f>Q111*H111</f>
        <v>0</v>
      </c>
      <c r="S111" s="223">
        <v>0</v>
      </c>
      <c r="T111" s="224">
        <f>S111*H111</f>
        <v>0</v>
      </c>
      <c r="U111" s="39"/>
      <c r="V111" s="39"/>
      <c r="W111" s="39"/>
      <c r="X111" s="39"/>
      <c r="Y111" s="39"/>
      <c r="Z111" s="39"/>
      <c r="AA111" s="39"/>
      <c r="AB111" s="39"/>
      <c r="AC111" s="39"/>
      <c r="AD111" s="39"/>
      <c r="AE111" s="39"/>
      <c r="AR111" s="225" t="s">
        <v>156</v>
      </c>
      <c r="AT111" s="225" t="s">
        <v>152</v>
      </c>
      <c r="AU111" s="225" t="s">
        <v>82</v>
      </c>
      <c r="AY111" s="18" t="s">
        <v>150</v>
      </c>
      <c r="BE111" s="226">
        <f>IF(N111="základní",J111,0)</f>
        <v>0</v>
      </c>
      <c r="BF111" s="226">
        <f>IF(N111="snížená",J111,0)</f>
        <v>0</v>
      </c>
      <c r="BG111" s="226">
        <f>IF(N111="zákl. přenesená",J111,0)</f>
        <v>0</v>
      </c>
      <c r="BH111" s="226">
        <f>IF(N111="sníž. přenesená",J111,0)</f>
        <v>0</v>
      </c>
      <c r="BI111" s="226">
        <f>IF(N111="nulová",J111,0)</f>
        <v>0</v>
      </c>
      <c r="BJ111" s="18" t="s">
        <v>156</v>
      </c>
      <c r="BK111" s="226">
        <f>ROUND(I111*H111,2)</f>
        <v>0</v>
      </c>
      <c r="BL111" s="18" t="s">
        <v>156</v>
      </c>
      <c r="BM111" s="225" t="s">
        <v>1036</v>
      </c>
    </row>
    <row r="112" s="2" customFormat="1">
      <c r="A112" s="39"/>
      <c r="B112" s="40"/>
      <c r="C112" s="41"/>
      <c r="D112" s="227" t="s">
        <v>158</v>
      </c>
      <c r="E112" s="41"/>
      <c r="F112" s="228" t="s">
        <v>175</v>
      </c>
      <c r="G112" s="41"/>
      <c r="H112" s="41"/>
      <c r="I112" s="229"/>
      <c r="J112" s="41"/>
      <c r="K112" s="41"/>
      <c r="L112" s="45"/>
      <c r="M112" s="230"/>
      <c r="N112" s="231"/>
      <c r="O112" s="86"/>
      <c r="P112" s="86"/>
      <c r="Q112" s="86"/>
      <c r="R112" s="86"/>
      <c r="S112" s="86"/>
      <c r="T112" s="87"/>
      <c r="U112" s="39"/>
      <c r="V112" s="39"/>
      <c r="W112" s="39"/>
      <c r="X112" s="39"/>
      <c r="Y112" s="39"/>
      <c r="Z112" s="39"/>
      <c r="AA112" s="39"/>
      <c r="AB112" s="39"/>
      <c r="AC112" s="39"/>
      <c r="AD112" s="39"/>
      <c r="AE112" s="39"/>
      <c r="AT112" s="18" t="s">
        <v>158</v>
      </c>
      <c r="AU112" s="18" t="s">
        <v>82</v>
      </c>
    </row>
    <row r="113" s="2" customFormat="1">
      <c r="A113" s="39"/>
      <c r="B113" s="40"/>
      <c r="C113" s="41"/>
      <c r="D113" s="227" t="s">
        <v>159</v>
      </c>
      <c r="E113" s="41"/>
      <c r="F113" s="232" t="s">
        <v>177</v>
      </c>
      <c r="G113" s="41"/>
      <c r="H113" s="41"/>
      <c r="I113" s="229"/>
      <c r="J113" s="41"/>
      <c r="K113" s="41"/>
      <c r="L113" s="45"/>
      <c r="M113" s="230"/>
      <c r="N113" s="231"/>
      <c r="O113" s="86"/>
      <c r="P113" s="86"/>
      <c r="Q113" s="86"/>
      <c r="R113" s="86"/>
      <c r="S113" s="86"/>
      <c r="T113" s="87"/>
      <c r="U113" s="39"/>
      <c r="V113" s="39"/>
      <c r="W113" s="39"/>
      <c r="X113" s="39"/>
      <c r="Y113" s="39"/>
      <c r="Z113" s="39"/>
      <c r="AA113" s="39"/>
      <c r="AB113" s="39"/>
      <c r="AC113" s="39"/>
      <c r="AD113" s="39"/>
      <c r="AE113" s="39"/>
      <c r="AT113" s="18" t="s">
        <v>159</v>
      </c>
      <c r="AU113" s="18" t="s">
        <v>82</v>
      </c>
    </row>
    <row r="114" s="13" customFormat="1">
      <c r="A114" s="13"/>
      <c r="B114" s="233"/>
      <c r="C114" s="234"/>
      <c r="D114" s="227" t="s">
        <v>161</v>
      </c>
      <c r="E114" s="235" t="s">
        <v>19</v>
      </c>
      <c r="F114" s="236" t="s">
        <v>1037</v>
      </c>
      <c r="G114" s="234"/>
      <c r="H114" s="237">
        <v>-1409</v>
      </c>
      <c r="I114" s="238"/>
      <c r="J114" s="234"/>
      <c r="K114" s="234"/>
      <c r="L114" s="239"/>
      <c r="M114" s="244"/>
      <c r="N114" s="245"/>
      <c r="O114" s="245"/>
      <c r="P114" s="245"/>
      <c r="Q114" s="245"/>
      <c r="R114" s="245"/>
      <c r="S114" s="245"/>
      <c r="T114" s="246"/>
      <c r="U114" s="13"/>
      <c r="V114" s="13"/>
      <c r="W114" s="13"/>
      <c r="X114" s="13"/>
      <c r="Y114" s="13"/>
      <c r="Z114" s="13"/>
      <c r="AA114" s="13"/>
      <c r="AB114" s="13"/>
      <c r="AC114" s="13"/>
      <c r="AD114" s="13"/>
      <c r="AE114" s="13"/>
      <c r="AT114" s="243" t="s">
        <v>161</v>
      </c>
      <c r="AU114" s="243" t="s">
        <v>82</v>
      </c>
      <c r="AV114" s="13" t="s">
        <v>82</v>
      </c>
      <c r="AW114" s="13" t="s">
        <v>35</v>
      </c>
      <c r="AX114" s="13" t="s">
        <v>80</v>
      </c>
      <c r="AY114" s="243" t="s">
        <v>150</v>
      </c>
    </row>
    <row r="115" s="2" customFormat="1" ht="6.96" customHeight="1">
      <c r="A115" s="39"/>
      <c r="B115" s="61"/>
      <c r="C115" s="62"/>
      <c r="D115" s="62"/>
      <c r="E115" s="62"/>
      <c r="F115" s="62"/>
      <c r="G115" s="62"/>
      <c r="H115" s="62"/>
      <c r="I115" s="62"/>
      <c r="J115" s="62"/>
      <c r="K115" s="62"/>
      <c r="L115" s="45"/>
      <c r="M115" s="39"/>
      <c r="O115" s="39"/>
      <c r="P115" s="39"/>
      <c r="Q115" s="39"/>
      <c r="R115" s="39"/>
      <c r="S115" s="39"/>
      <c r="T115" s="39"/>
      <c r="U115" s="39"/>
      <c r="V115" s="39"/>
      <c r="W115" s="39"/>
      <c r="X115" s="39"/>
      <c r="Y115" s="39"/>
      <c r="Z115" s="39"/>
      <c r="AA115" s="39"/>
      <c r="AB115" s="39"/>
      <c r="AC115" s="39"/>
      <c r="AD115" s="39"/>
      <c r="AE115" s="39"/>
    </row>
  </sheetData>
  <sheetProtection sheet="1" autoFilter="0" formatColumns="0" formatRows="0" objects="1" scenarios="1" spinCount="100000" saltValue="Iu/+tFXWKjsqN3PBsYHFiidPYS3F4cEj5L5dsCD2ZLNwjNYgHlNbTp6OUHlX55QG2BEks6jZDUqa4XEYCXt3yQ==" hashValue="5OAWfKyyz/RFu0YDMVBdoYXhfILIbyN8fegQryPt5XrBxT06rGhlPC/CJLOwiuI88FylzeEL9u5dSOHb3oTe0g==" algorithmName="SHA-512" password="CC35"/>
  <autoFilter ref="C86:K114"/>
  <mergeCells count="12">
    <mergeCell ref="E7:H7"/>
    <mergeCell ref="E9:H9"/>
    <mergeCell ref="E11:H11"/>
    <mergeCell ref="E20:H20"/>
    <mergeCell ref="E29:H29"/>
    <mergeCell ref="E50:H50"/>
    <mergeCell ref="E52:H52"/>
    <mergeCell ref="E54:H54"/>
    <mergeCell ref="E75:H75"/>
    <mergeCell ref="E77:H77"/>
    <mergeCell ref="E79:H79"/>
    <mergeCell ref="L2:V2"/>
  </mergeCells>
  <hyperlinks>
    <hyperlink ref="F92" r:id="rId1" display="https://podminky.urs.cz/item/CS_URS_2025_01/162351123"/>
    <hyperlink ref="F96" r:id="rId2" display="https://podminky.urs.cz/item/CS_URS_2025_01/171151112"/>
  </hyperlinks>
  <pageMargins left="0.39375" right="0.39375" top="0.39375" bottom="0.39375" header="0" footer="0"/>
  <pageSetup paperSize="9" orientation="portrait" blackAndWhite="1" fitToHeight="100"/>
  <headerFooter>
    <oddFooter>&amp;CStrana &amp;P z &amp;N</oddFooter>
  </headerFooter>
  <drawing r:id="rId3"/>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122</v>
      </c>
    </row>
    <row r="3" s="1" customFormat="1" ht="6.96" customHeight="1">
      <c r="B3" s="140"/>
      <c r="C3" s="141"/>
      <c r="D3" s="141"/>
      <c r="E3" s="141"/>
      <c r="F3" s="141"/>
      <c r="G3" s="141"/>
      <c r="H3" s="141"/>
      <c r="I3" s="141"/>
      <c r="J3" s="141"/>
      <c r="K3" s="141"/>
      <c r="L3" s="21"/>
      <c r="AT3" s="18" t="s">
        <v>82</v>
      </c>
    </row>
    <row r="4" s="1" customFormat="1" ht="24.96" customHeight="1">
      <c r="B4" s="21"/>
      <c r="D4" s="142" t="s">
        <v>124</v>
      </c>
      <c r="L4" s="21"/>
      <c r="M4" s="143" t="s">
        <v>10</v>
      </c>
      <c r="AT4" s="18" t="s">
        <v>35</v>
      </c>
    </row>
    <row r="5" s="1" customFormat="1" ht="6.96" customHeight="1">
      <c r="B5" s="21"/>
      <c r="L5" s="21"/>
    </row>
    <row r="6" s="1" customFormat="1" ht="12" customHeight="1">
      <c r="B6" s="21"/>
      <c r="D6" s="144" t="s">
        <v>16</v>
      </c>
      <c r="L6" s="21"/>
    </row>
    <row r="7" s="1" customFormat="1" ht="16.5" customHeight="1">
      <c r="B7" s="21"/>
      <c r="E7" s="145" t="str">
        <f>'Rekapitulace stavby'!K6</f>
        <v>Úpa, Malá Úpa, odstranění povodňových škod</v>
      </c>
      <c r="F7" s="144"/>
      <c r="G7" s="144"/>
      <c r="H7" s="144"/>
      <c r="L7" s="21"/>
    </row>
    <row r="8" s="1" customFormat="1" ht="12" customHeight="1">
      <c r="B8" s="21"/>
      <c r="D8" s="144" t="s">
        <v>125</v>
      </c>
      <c r="L8" s="21"/>
    </row>
    <row r="9" s="2" customFormat="1" ht="16.5" customHeight="1">
      <c r="A9" s="39"/>
      <c r="B9" s="45"/>
      <c r="C9" s="39"/>
      <c r="D9" s="39"/>
      <c r="E9" s="145" t="s">
        <v>766</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127</v>
      </c>
      <c r="E10" s="39"/>
      <c r="F10" s="39"/>
      <c r="G10" s="39"/>
      <c r="H10" s="39"/>
      <c r="I10" s="39"/>
      <c r="J10" s="39"/>
      <c r="K10" s="39"/>
      <c r="L10" s="146"/>
      <c r="S10" s="39"/>
      <c r="T10" s="39"/>
      <c r="U10" s="39"/>
      <c r="V10" s="39"/>
      <c r="W10" s="39"/>
      <c r="X10" s="39"/>
      <c r="Y10" s="39"/>
      <c r="Z10" s="39"/>
      <c r="AA10" s="39"/>
      <c r="AB10" s="39"/>
      <c r="AC10" s="39"/>
      <c r="AD10" s="39"/>
      <c r="AE10" s="39"/>
    </row>
    <row r="11" s="2" customFormat="1" ht="30" customHeight="1">
      <c r="A11" s="39"/>
      <c r="B11" s="45"/>
      <c r="C11" s="39"/>
      <c r="D11" s="39"/>
      <c r="E11" s="147" t="s">
        <v>1038</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5" t="s">
        <v>19</v>
      </c>
      <c r="G13" s="39"/>
      <c r="H13" s="39"/>
      <c r="I13" s="144" t="s">
        <v>20</v>
      </c>
      <c r="J13" s="135"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5" t="s">
        <v>22</v>
      </c>
      <c r="G14" s="39"/>
      <c r="H14" s="39"/>
      <c r="I14" s="144" t="s">
        <v>23</v>
      </c>
      <c r="J14" s="148" t="str">
        <f>'Rekapitulace stavby'!AN8</f>
        <v>16.12.2025</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5" t="s">
        <v>27</v>
      </c>
      <c r="K16" s="39"/>
      <c r="L16" s="146"/>
      <c r="S16" s="39"/>
      <c r="T16" s="39"/>
      <c r="U16" s="39"/>
      <c r="V16" s="39"/>
      <c r="W16" s="39"/>
      <c r="X16" s="39"/>
      <c r="Y16" s="39"/>
      <c r="Z16" s="39"/>
      <c r="AA16" s="39"/>
      <c r="AB16" s="39"/>
      <c r="AC16" s="39"/>
      <c r="AD16" s="39"/>
      <c r="AE16" s="39"/>
    </row>
    <row r="17" s="2" customFormat="1" ht="18" customHeight="1">
      <c r="A17" s="39"/>
      <c r="B17" s="45"/>
      <c r="C17" s="39"/>
      <c r="D17" s="39"/>
      <c r="E17" s="135" t="s">
        <v>28</v>
      </c>
      <c r="F17" s="39"/>
      <c r="G17" s="39"/>
      <c r="H17" s="39"/>
      <c r="I17" s="144" t="s">
        <v>29</v>
      </c>
      <c r="J17" s="135" t="s">
        <v>30</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31</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5"/>
      <c r="G20" s="135"/>
      <c r="H20" s="135"/>
      <c r="I20" s="144" t="s">
        <v>29</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33</v>
      </c>
      <c r="E22" s="39"/>
      <c r="F22" s="39"/>
      <c r="G22" s="39"/>
      <c r="H22" s="39"/>
      <c r="I22" s="144" t="s">
        <v>26</v>
      </c>
      <c r="J22" s="135" t="s">
        <v>19</v>
      </c>
      <c r="K22" s="39"/>
      <c r="L22" s="146"/>
      <c r="S22" s="39"/>
      <c r="T22" s="39"/>
      <c r="U22" s="39"/>
      <c r="V22" s="39"/>
      <c r="W22" s="39"/>
      <c r="X22" s="39"/>
      <c r="Y22" s="39"/>
      <c r="Z22" s="39"/>
      <c r="AA22" s="39"/>
      <c r="AB22" s="39"/>
      <c r="AC22" s="39"/>
      <c r="AD22" s="39"/>
      <c r="AE22" s="39"/>
    </row>
    <row r="23" s="2" customFormat="1" ht="18" customHeight="1">
      <c r="A23" s="39"/>
      <c r="B23" s="45"/>
      <c r="C23" s="39"/>
      <c r="D23" s="39"/>
      <c r="E23" s="135" t="s">
        <v>34</v>
      </c>
      <c r="F23" s="39"/>
      <c r="G23" s="39"/>
      <c r="H23" s="39"/>
      <c r="I23" s="144" t="s">
        <v>29</v>
      </c>
      <c r="J23" s="135" t="s">
        <v>19</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36</v>
      </c>
      <c r="E25" s="39"/>
      <c r="F25" s="39"/>
      <c r="G25" s="39"/>
      <c r="H25" s="39"/>
      <c r="I25" s="144" t="s">
        <v>26</v>
      </c>
      <c r="J25" s="135" t="str">
        <f>IF('Rekapitulace stavby'!AN19="","",'Rekapitulace stavby'!AN19)</f>
        <v/>
      </c>
      <c r="K25" s="39"/>
      <c r="L25" s="146"/>
      <c r="S25" s="39"/>
      <c r="T25" s="39"/>
      <c r="U25" s="39"/>
      <c r="V25" s="39"/>
      <c r="W25" s="39"/>
      <c r="X25" s="39"/>
      <c r="Y25" s="39"/>
      <c r="Z25" s="39"/>
      <c r="AA25" s="39"/>
      <c r="AB25" s="39"/>
      <c r="AC25" s="39"/>
      <c r="AD25" s="39"/>
      <c r="AE25" s="39"/>
    </row>
    <row r="26" s="2" customFormat="1" ht="18" customHeight="1">
      <c r="A26" s="39"/>
      <c r="B26" s="45"/>
      <c r="C26" s="39"/>
      <c r="D26" s="39"/>
      <c r="E26" s="135" t="str">
        <f>IF('Rekapitulace stavby'!E20="","",'Rekapitulace stavby'!E20)</f>
        <v xml:space="preserve"> </v>
      </c>
      <c r="F26" s="39"/>
      <c r="G26" s="39"/>
      <c r="H26" s="39"/>
      <c r="I26" s="144" t="s">
        <v>29</v>
      </c>
      <c r="J26" s="135" t="str">
        <f>IF('Rekapitulace stavby'!AN20="","",'Rekapitulace stavby'!AN20)</f>
        <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37</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38</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39</v>
      </c>
      <c r="E32" s="39"/>
      <c r="F32" s="39"/>
      <c r="G32" s="39"/>
      <c r="H32" s="39"/>
      <c r="I32" s="39"/>
      <c r="J32" s="155">
        <f>ROUND(J91,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41</v>
      </c>
      <c r="G34" s="39"/>
      <c r="H34" s="39"/>
      <c r="I34" s="156" t="s">
        <v>40</v>
      </c>
      <c r="J34" s="156" t="s">
        <v>42</v>
      </c>
      <c r="K34" s="39"/>
      <c r="L34" s="146"/>
      <c r="S34" s="39"/>
      <c r="T34" s="39"/>
      <c r="U34" s="39"/>
      <c r="V34" s="39"/>
      <c r="W34" s="39"/>
      <c r="X34" s="39"/>
      <c r="Y34" s="39"/>
      <c r="Z34" s="39"/>
      <c r="AA34" s="39"/>
      <c r="AB34" s="39"/>
      <c r="AC34" s="39"/>
      <c r="AD34" s="39"/>
      <c r="AE34" s="39"/>
    </row>
    <row r="35" hidden="1" s="2" customFormat="1" ht="14.4" customHeight="1">
      <c r="A35" s="39"/>
      <c r="B35" s="45"/>
      <c r="C35" s="39"/>
      <c r="D35" s="157" t="s">
        <v>43</v>
      </c>
      <c r="E35" s="144" t="s">
        <v>44</v>
      </c>
      <c r="F35" s="158">
        <f>ROUND((SUM(BE91:BE129)),  2)</f>
        <v>0</v>
      </c>
      <c r="G35" s="39"/>
      <c r="H35" s="39"/>
      <c r="I35" s="159">
        <v>0.20999999999999999</v>
      </c>
      <c r="J35" s="158">
        <f>ROUND(((SUM(BE91:BE129))*I35),  2)</f>
        <v>0</v>
      </c>
      <c r="K35" s="39"/>
      <c r="L35" s="146"/>
      <c r="S35" s="39"/>
      <c r="T35" s="39"/>
      <c r="U35" s="39"/>
      <c r="V35" s="39"/>
      <c r="W35" s="39"/>
      <c r="X35" s="39"/>
      <c r="Y35" s="39"/>
      <c r="Z35" s="39"/>
      <c r="AA35" s="39"/>
      <c r="AB35" s="39"/>
      <c r="AC35" s="39"/>
      <c r="AD35" s="39"/>
      <c r="AE35" s="39"/>
    </row>
    <row r="36" hidden="1" s="2" customFormat="1" ht="14.4" customHeight="1">
      <c r="A36" s="39"/>
      <c r="B36" s="45"/>
      <c r="C36" s="39"/>
      <c r="D36" s="39"/>
      <c r="E36" s="144" t="s">
        <v>45</v>
      </c>
      <c r="F36" s="158">
        <f>ROUND((SUM(BF91:BF129)),  2)</f>
        <v>0</v>
      </c>
      <c r="G36" s="39"/>
      <c r="H36" s="39"/>
      <c r="I36" s="159">
        <v>0.12</v>
      </c>
      <c r="J36" s="158">
        <f>ROUND(((SUM(BF91:BF129))*I36),  2)</f>
        <v>0</v>
      </c>
      <c r="K36" s="39"/>
      <c r="L36" s="146"/>
      <c r="S36" s="39"/>
      <c r="T36" s="39"/>
      <c r="U36" s="39"/>
      <c r="V36" s="39"/>
      <c r="W36" s="39"/>
      <c r="X36" s="39"/>
      <c r="Y36" s="39"/>
      <c r="Z36" s="39"/>
      <c r="AA36" s="39"/>
      <c r="AB36" s="39"/>
      <c r="AC36" s="39"/>
      <c r="AD36" s="39"/>
      <c r="AE36" s="39"/>
    </row>
    <row r="37" s="2" customFormat="1" ht="14.4" customHeight="1">
      <c r="A37" s="39"/>
      <c r="B37" s="45"/>
      <c r="C37" s="39"/>
      <c r="D37" s="144" t="s">
        <v>43</v>
      </c>
      <c r="E37" s="144" t="s">
        <v>46</v>
      </c>
      <c r="F37" s="158">
        <f>ROUND((SUM(BG91:BG129)),  2)</f>
        <v>0</v>
      </c>
      <c r="G37" s="39"/>
      <c r="H37" s="39"/>
      <c r="I37" s="159">
        <v>0.20999999999999999</v>
      </c>
      <c r="J37" s="158">
        <f>0</f>
        <v>0</v>
      </c>
      <c r="K37" s="39"/>
      <c r="L37" s="146"/>
      <c r="S37" s="39"/>
      <c r="T37" s="39"/>
      <c r="U37" s="39"/>
      <c r="V37" s="39"/>
      <c r="W37" s="39"/>
      <c r="X37" s="39"/>
      <c r="Y37" s="39"/>
      <c r="Z37" s="39"/>
      <c r="AA37" s="39"/>
      <c r="AB37" s="39"/>
      <c r="AC37" s="39"/>
      <c r="AD37" s="39"/>
      <c r="AE37" s="39"/>
    </row>
    <row r="38" s="2" customFormat="1" ht="14.4" customHeight="1">
      <c r="A38" s="39"/>
      <c r="B38" s="45"/>
      <c r="C38" s="39"/>
      <c r="D38" s="39"/>
      <c r="E38" s="144" t="s">
        <v>47</v>
      </c>
      <c r="F38" s="158">
        <f>ROUND((SUM(BH91:BH129)),  2)</f>
        <v>0</v>
      </c>
      <c r="G38" s="39"/>
      <c r="H38" s="39"/>
      <c r="I38" s="159">
        <v>0.12</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48</v>
      </c>
      <c r="F39" s="158">
        <f>ROUND((SUM(BI91:BI129)),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49</v>
      </c>
      <c r="E41" s="162"/>
      <c r="F41" s="162"/>
      <c r="G41" s="163" t="s">
        <v>50</v>
      </c>
      <c r="H41" s="164" t="s">
        <v>51</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129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Úpa, Malá Úpa, odstranění povodňových škod</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125</v>
      </c>
      <c r="D51" s="23"/>
      <c r="E51" s="23"/>
      <c r="F51" s="23"/>
      <c r="G51" s="23"/>
      <c r="H51" s="23"/>
      <c r="I51" s="23"/>
      <c r="J51" s="23"/>
      <c r="K51" s="23"/>
      <c r="L51" s="21"/>
    </row>
    <row r="52" s="2" customFormat="1" ht="16.5" customHeight="1">
      <c r="A52" s="39"/>
      <c r="B52" s="40"/>
      <c r="C52" s="41"/>
      <c r="D52" s="41"/>
      <c r="E52" s="171" t="s">
        <v>766</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127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30" customHeight="1">
      <c r="A54" s="39"/>
      <c r="B54" s="40"/>
      <c r="C54" s="41"/>
      <c r="D54" s="41"/>
      <c r="E54" s="71" t="str">
        <f>E11</f>
        <v>SO 03 - DOČASNÉ OBJEKTY POTŘEBNÉ PRO REALIZACI STAVBY</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4" t="str">
        <f>IF(J14="","",J14)</f>
        <v>16.12.2025</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40.05" customHeight="1">
      <c r="A58" s="39"/>
      <c r="B58" s="40"/>
      <c r="C58" s="33" t="s">
        <v>25</v>
      </c>
      <c r="D58" s="41"/>
      <c r="E58" s="41"/>
      <c r="F58" s="28" t="str">
        <f>E17</f>
        <v>Povodí Labe, státní podnik</v>
      </c>
      <c r="G58" s="41"/>
      <c r="H58" s="41"/>
      <c r="I58" s="33" t="s">
        <v>33</v>
      </c>
      <c r="J58" s="37" t="str">
        <f>E23</f>
        <v>Vodohospodářský rozvoj a výstavba a.s., Praha 5</v>
      </c>
      <c r="K58" s="41"/>
      <c r="L58" s="146"/>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36</v>
      </c>
      <c r="J59" s="37" t="str">
        <f>E26</f>
        <v xml:space="preserve"> </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130</v>
      </c>
      <c r="D61" s="173"/>
      <c r="E61" s="173"/>
      <c r="F61" s="173"/>
      <c r="G61" s="173"/>
      <c r="H61" s="173"/>
      <c r="I61" s="173"/>
      <c r="J61" s="174" t="s">
        <v>131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71</v>
      </c>
      <c r="D63" s="41"/>
      <c r="E63" s="41"/>
      <c r="F63" s="41"/>
      <c r="G63" s="41"/>
      <c r="H63" s="41"/>
      <c r="I63" s="41"/>
      <c r="J63" s="104">
        <f>J91</f>
        <v>0</v>
      </c>
      <c r="K63" s="41"/>
      <c r="L63" s="146"/>
      <c r="S63" s="39"/>
      <c r="T63" s="39"/>
      <c r="U63" s="39"/>
      <c r="V63" s="39"/>
      <c r="W63" s="39"/>
      <c r="X63" s="39"/>
      <c r="Y63" s="39"/>
      <c r="Z63" s="39"/>
      <c r="AA63" s="39"/>
      <c r="AB63" s="39"/>
      <c r="AC63" s="39"/>
      <c r="AD63" s="39"/>
      <c r="AE63" s="39"/>
      <c r="AU63" s="18" t="s">
        <v>132</v>
      </c>
    </row>
    <row r="64" s="9" customFormat="1" ht="24.96" customHeight="1">
      <c r="A64" s="9"/>
      <c r="B64" s="176"/>
      <c r="C64" s="177"/>
      <c r="D64" s="178" t="s">
        <v>133</v>
      </c>
      <c r="E64" s="179"/>
      <c r="F64" s="179"/>
      <c r="G64" s="179"/>
      <c r="H64" s="179"/>
      <c r="I64" s="179"/>
      <c r="J64" s="180">
        <f>J92</f>
        <v>0</v>
      </c>
      <c r="K64" s="177"/>
      <c r="L64" s="181"/>
      <c r="S64" s="9"/>
      <c r="T64" s="9"/>
      <c r="U64" s="9"/>
      <c r="V64" s="9"/>
      <c r="W64" s="9"/>
      <c r="X64" s="9"/>
      <c r="Y64" s="9"/>
      <c r="Z64" s="9"/>
      <c r="AA64" s="9"/>
      <c r="AB64" s="9"/>
      <c r="AC64" s="9"/>
      <c r="AD64" s="9"/>
      <c r="AE64" s="9"/>
    </row>
    <row r="65" s="10" customFormat="1" ht="19.92" customHeight="1">
      <c r="A65" s="10"/>
      <c r="B65" s="182"/>
      <c r="C65" s="127"/>
      <c r="D65" s="183" t="s">
        <v>134</v>
      </c>
      <c r="E65" s="184"/>
      <c r="F65" s="184"/>
      <c r="G65" s="184"/>
      <c r="H65" s="184"/>
      <c r="I65" s="184"/>
      <c r="J65" s="185">
        <f>J93</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404</v>
      </c>
      <c r="E66" s="184"/>
      <c r="F66" s="184"/>
      <c r="G66" s="184"/>
      <c r="H66" s="184"/>
      <c r="I66" s="184"/>
      <c r="J66" s="185">
        <f>J105</f>
        <v>0</v>
      </c>
      <c r="K66" s="127"/>
      <c r="L66" s="186"/>
      <c r="S66" s="10"/>
      <c r="T66" s="10"/>
      <c r="U66" s="10"/>
      <c r="V66" s="10"/>
      <c r="W66" s="10"/>
      <c r="X66" s="10"/>
      <c r="Y66" s="10"/>
      <c r="Z66" s="10"/>
      <c r="AA66" s="10"/>
      <c r="AB66" s="10"/>
      <c r="AC66" s="10"/>
      <c r="AD66" s="10"/>
      <c r="AE66" s="10"/>
    </row>
    <row r="67" s="10" customFormat="1" ht="19.92" customHeight="1">
      <c r="A67" s="10"/>
      <c r="B67" s="182"/>
      <c r="C67" s="127"/>
      <c r="D67" s="183" t="s">
        <v>184</v>
      </c>
      <c r="E67" s="184"/>
      <c r="F67" s="184"/>
      <c r="G67" s="184"/>
      <c r="H67" s="184"/>
      <c r="I67" s="184"/>
      <c r="J67" s="185">
        <f>J122</f>
        <v>0</v>
      </c>
      <c r="K67" s="127"/>
      <c r="L67" s="186"/>
      <c r="S67" s="10"/>
      <c r="T67" s="10"/>
      <c r="U67" s="10"/>
      <c r="V67" s="10"/>
      <c r="W67" s="10"/>
      <c r="X67" s="10"/>
      <c r="Y67" s="10"/>
      <c r="Z67" s="10"/>
      <c r="AA67" s="10"/>
      <c r="AB67" s="10"/>
      <c r="AC67" s="10"/>
      <c r="AD67" s="10"/>
      <c r="AE67" s="10"/>
    </row>
    <row r="68" s="9" customFormat="1" ht="24.96" customHeight="1">
      <c r="A68" s="9"/>
      <c r="B68" s="176"/>
      <c r="C68" s="177"/>
      <c r="D68" s="178" t="s">
        <v>768</v>
      </c>
      <c r="E68" s="179"/>
      <c r="F68" s="179"/>
      <c r="G68" s="179"/>
      <c r="H68" s="179"/>
      <c r="I68" s="179"/>
      <c r="J68" s="180">
        <f>J126</f>
        <v>0</v>
      </c>
      <c r="K68" s="177"/>
      <c r="L68" s="181"/>
      <c r="S68" s="9"/>
      <c r="T68" s="9"/>
      <c r="U68" s="9"/>
      <c r="V68" s="9"/>
      <c r="W68" s="9"/>
      <c r="X68" s="9"/>
      <c r="Y68" s="9"/>
      <c r="Z68" s="9"/>
      <c r="AA68" s="9"/>
      <c r="AB68" s="9"/>
      <c r="AC68" s="9"/>
      <c r="AD68" s="9"/>
      <c r="AE68" s="9"/>
    </row>
    <row r="69" s="10" customFormat="1" ht="19.92" customHeight="1">
      <c r="A69" s="10"/>
      <c r="B69" s="182"/>
      <c r="C69" s="127"/>
      <c r="D69" s="183" t="s">
        <v>1039</v>
      </c>
      <c r="E69" s="184"/>
      <c r="F69" s="184"/>
      <c r="G69" s="184"/>
      <c r="H69" s="184"/>
      <c r="I69" s="184"/>
      <c r="J69" s="185">
        <f>J127</f>
        <v>0</v>
      </c>
      <c r="K69" s="127"/>
      <c r="L69" s="186"/>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46"/>
      <c r="S70" s="39"/>
      <c r="T70" s="39"/>
      <c r="U70" s="39"/>
      <c r="V70" s="39"/>
      <c r="W70" s="39"/>
      <c r="X70" s="39"/>
      <c r="Y70" s="39"/>
      <c r="Z70" s="39"/>
      <c r="AA70" s="39"/>
      <c r="AB70" s="39"/>
      <c r="AC70" s="39"/>
      <c r="AD70" s="39"/>
      <c r="AE70" s="39"/>
    </row>
    <row r="71" s="2" customFormat="1" ht="6.96" customHeight="1">
      <c r="A71" s="39"/>
      <c r="B71" s="61"/>
      <c r="C71" s="62"/>
      <c r="D71" s="62"/>
      <c r="E71" s="62"/>
      <c r="F71" s="62"/>
      <c r="G71" s="62"/>
      <c r="H71" s="62"/>
      <c r="I71" s="62"/>
      <c r="J71" s="62"/>
      <c r="K71" s="62"/>
      <c r="L71" s="146"/>
      <c r="S71" s="39"/>
      <c r="T71" s="39"/>
      <c r="U71" s="39"/>
      <c r="V71" s="39"/>
      <c r="W71" s="39"/>
      <c r="X71" s="39"/>
      <c r="Y71" s="39"/>
      <c r="Z71" s="39"/>
      <c r="AA71" s="39"/>
      <c r="AB71" s="39"/>
      <c r="AC71" s="39"/>
      <c r="AD71" s="39"/>
      <c r="AE71" s="39"/>
    </row>
    <row r="75" s="2" customFormat="1" ht="6.96" customHeight="1">
      <c r="A75" s="39"/>
      <c r="B75" s="63"/>
      <c r="C75" s="64"/>
      <c r="D75" s="64"/>
      <c r="E75" s="64"/>
      <c r="F75" s="64"/>
      <c r="G75" s="64"/>
      <c r="H75" s="64"/>
      <c r="I75" s="64"/>
      <c r="J75" s="64"/>
      <c r="K75" s="64"/>
      <c r="L75" s="146"/>
      <c r="S75" s="39"/>
      <c r="T75" s="39"/>
      <c r="U75" s="39"/>
      <c r="V75" s="39"/>
      <c r="W75" s="39"/>
      <c r="X75" s="39"/>
      <c r="Y75" s="39"/>
      <c r="Z75" s="39"/>
      <c r="AA75" s="39"/>
      <c r="AB75" s="39"/>
      <c r="AC75" s="39"/>
      <c r="AD75" s="39"/>
      <c r="AE75" s="39"/>
    </row>
    <row r="76" s="2" customFormat="1" ht="24.96" customHeight="1">
      <c r="A76" s="39"/>
      <c r="B76" s="40"/>
      <c r="C76" s="24" t="s">
        <v>135</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6"/>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6.5" customHeight="1">
      <c r="A79" s="39"/>
      <c r="B79" s="40"/>
      <c r="C79" s="41"/>
      <c r="D79" s="41"/>
      <c r="E79" s="171" t="str">
        <f>E7</f>
        <v>Úpa, Malá Úpa, odstranění povodňových škod</v>
      </c>
      <c r="F79" s="33"/>
      <c r="G79" s="33"/>
      <c r="H79" s="33"/>
      <c r="I79" s="41"/>
      <c r="J79" s="41"/>
      <c r="K79" s="41"/>
      <c r="L79" s="146"/>
      <c r="S79" s="39"/>
      <c r="T79" s="39"/>
      <c r="U79" s="39"/>
      <c r="V79" s="39"/>
      <c r="W79" s="39"/>
      <c r="X79" s="39"/>
      <c r="Y79" s="39"/>
      <c r="Z79" s="39"/>
      <c r="AA79" s="39"/>
      <c r="AB79" s="39"/>
      <c r="AC79" s="39"/>
      <c r="AD79" s="39"/>
      <c r="AE79" s="39"/>
    </row>
    <row r="80" s="1" customFormat="1" ht="12" customHeight="1">
      <c r="B80" s="22"/>
      <c r="C80" s="33" t="s">
        <v>125</v>
      </c>
      <c r="D80" s="23"/>
      <c r="E80" s="23"/>
      <c r="F80" s="23"/>
      <c r="G80" s="23"/>
      <c r="H80" s="23"/>
      <c r="I80" s="23"/>
      <c r="J80" s="23"/>
      <c r="K80" s="23"/>
      <c r="L80" s="21"/>
    </row>
    <row r="81" s="2" customFormat="1" ht="16.5" customHeight="1">
      <c r="A81" s="39"/>
      <c r="B81" s="40"/>
      <c r="C81" s="41"/>
      <c r="D81" s="41"/>
      <c r="E81" s="171" t="s">
        <v>766</v>
      </c>
      <c r="F81" s="41"/>
      <c r="G81" s="41"/>
      <c r="H81" s="41"/>
      <c r="I81" s="41"/>
      <c r="J81" s="41"/>
      <c r="K81" s="41"/>
      <c r="L81" s="146"/>
      <c r="S81" s="39"/>
      <c r="T81" s="39"/>
      <c r="U81" s="39"/>
      <c r="V81" s="39"/>
      <c r="W81" s="39"/>
      <c r="X81" s="39"/>
      <c r="Y81" s="39"/>
      <c r="Z81" s="39"/>
      <c r="AA81" s="39"/>
      <c r="AB81" s="39"/>
      <c r="AC81" s="39"/>
      <c r="AD81" s="39"/>
      <c r="AE81" s="39"/>
    </row>
    <row r="82" s="2" customFormat="1" ht="12" customHeight="1">
      <c r="A82" s="39"/>
      <c r="B82" s="40"/>
      <c r="C82" s="33" t="s">
        <v>127</v>
      </c>
      <c r="D82" s="41"/>
      <c r="E82" s="41"/>
      <c r="F82" s="41"/>
      <c r="G82" s="41"/>
      <c r="H82" s="41"/>
      <c r="I82" s="41"/>
      <c r="J82" s="41"/>
      <c r="K82" s="41"/>
      <c r="L82" s="146"/>
      <c r="S82" s="39"/>
      <c r="T82" s="39"/>
      <c r="U82" s="39"/>
      <c r="V82" s="39"/>
      <c r="W82" s="39"/>
      <c r="X82" s="39"/>
      <c r="Y82" s="39"/>
      <c r="Z82" s="39"/>
      <c r="AA82" s="39"/>
      <c r="AB82" s="39"/>
      <c r="AC82" s="39"/>
      <c r="AD82" s="39"/>
      <c r="AE82" s="39"/>
    </row>
    <row r="83" s="2" customFormat="1" ht="30" customHeight="1">
      <c r="A83" s="39"/>
      <c r="B83" s="40"/>
      <c r="C83" s="41"/>
      <c r="D83" s="41"/>
      <c r="E83" s="71" t="str">
        <f>E11</f>
        <v>SO 03 - DOČASNÉ OBJEKTY POTŘEBNÉ PRO REALIZACI STAVBY</v>
      </c>
      <c r="F83" s="41"/>
      <c r="G83" s="41"/>
      <c r="H83" s="41"/>
      <c r="I83" s="41"/>
      <c r="J83" s="41"/>
      <c r="K83" s="41"/>
      <c r="L83" s="146"/>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6"/>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F14</f>
        <v xml:space="preserve"> </v>
      </c>
      <c r="G85" s="41"/>
      <c r="H85" s="41"/>
      <c r="I85" s="33" t="s">
        <v>23</v>
      </c>
      <c r="J85" s="74" t="str">
        <f>IF(J14="","",J14)</f>
        <v>16.12.2025</v>
      </c>
      <c r="K85" s="41"/>
      <c r="L85" s="146"/>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6"/>
      <c r="S86" s="39"/>
      <c r="T86" s="39"/>
      <c r="U86" s="39"/>
      <c r="V86" s="39"/>
      <c r="W86" s="39"/>
      <c r="X86" s="39"/>
      <c r="Y86" s="39"/>
      <c r="Z86" s="39"/>
      <c r="AA86" s="39"/>
      <c r="AB86" s="39"/>
      <c r="AC86" s="39"/>
      <c r="AD86" s="39"/>
      <c r="AE86" s="39"/>
    </row>
    <row r="87" s="2" customFormat="1" ht="40.05" customHeight="1">
      <c r="A87" s="39"/>
      <c r="B87" s="40"/>
      <c r="C87" s="33" t="s">
        <v>25</v>
      </c>
      <c r="D87" s="41"/>
      <c r="E87" s="41"/>
      <c r="F87" s="28" t="str">
        <f>E17</f>
        <v>Povodí Labe, státní podnik</v>
      </c>
      <c r="G87" s="41"/>
      <c r="H87" s="41"/>
      <c r="I87" s="33" t="s">
        <v>33</v>
      </c>
      <c r="J87" s="37" t="str">
        <f>E23</f>
        <v>Vodohospodářský rozvoj a výstavba a.s., Praha 5</v>
      </c>
      <c r="K87" s="41"/>
      <c r="L87" s="146"/>
      <c r="S87" s="39"/>
      <c r="T87" s="39"/>
      <c r="U87" s="39"/>
      <c r="V87" s="39"/>
      <c r="W87" s="39"/>
      <c r="X87" s="39"/>
      <c r="Y87" s="39"/>
      <c r="Z87" s="39"/>
      <c r="AA87" s="39"/>
      <c r="AB87" s="39"/>
      <c r="AC87" s="39"/>
      <c r="AD87" s="39"/>
      <c r="AE87" s="39"/>
    </row>
    <row r="88" s="2" customFormat="1" ht="15.15" customHeight="1">
      <c r="A88" s="39"/>
      <c r="B88" s="40"/>
      <c r="C88" s="33" t="s">
        <v>31</v>
      </c>
      <c r="D88" s="41"/>
      <c r="E88" s="41"/>
      <c r="F88" s="28" t="str">
        <f>IF(E20="","",E20)</f>
        <v>Vyplň údaj</v>
      </c>
      <c r="G88" s="41"/>
      <c r="H88" s="41"/>
      <c r="I88" s="33" t="s">
        <v>36</v>
      </c>
      <c r="J88" s="37" t="str">
        <f>E26</f>
        <v xml:space="preserve"> </v>
      </c>
      <c r="K88" s="41"/>
      <c r="L88" s="146"/>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46"/>
      <c r="S89" s="39"/>
      <c r="T89" s="39"/>
      <c r="U89" s="39"/>
      <c r="V89" s="39"/>
      <c r="W89" s="39"/>
      <c r="X89" s="39"/>
      <c r="Y89" s="39"/>
      <c r="Z89" s="39"/>
      <c r="AA89" s="39"/>
      <c r="AB89" s="39"/>
      <c r="AC89" s="39"/>
      <c r="AD89" s="39"/>
      <c r="AE89" s="39"/>
    </row>
    <row r="90" s="11" customFormat="1" ht="29.28" customHeight="1">
      <c r="A90" s="187"/>
      <c r="B90" s="188"/>
      <c r="C90" s="189" t="s">
        <v>136</v>
      </c>
      <c r="D90" s="190" t="s">
        <v>58</v>
      </c>
      <c r="E90" s="190" t="s">
        <v>54</v>
      </c>
      <c r="F90" s="190" t="s">
        <v>55</v>
      </c>
      <c r="G90" s="190" t="s">
        <v>137</v>
      </c>
      <c r="H90" s="190" t="s">
        <v>138</v>
      </c>
      <c r="I90" s="190" t="s">
        <v>139</v>
      </c>
      <c r="J90" s="190" t="s">
        <v>131</v>
      </c>
      <c r="K90" s="191" t="s">
        <v>140</v>
      </c>
      <c r="L90" s="192"/>
      <c r="M90" s="94" t="s">
        <v>19</v>
      </c>
      <c r="N90" s="95" t="s">
        <v>43</v>
      </c>
      <c r="O90" s="95" t="s">
        <v>141</v>
      </c>
      <c r="P90" s="95" t="s">
        <v>142</v>
      </c>
      <c r="Q90" s="95" t="s">
        <v>143</v>
      </c>
      <c r="R90" s="95" t="s">
        <v>144</v>
      </c>
      <c r="S90" s="95" t="s">
        <v>145</v>
      </c>
      <c r="T90" s="96" t="s">
        <v>146</v>
      </c>
      <c r="U90" s="187"/>
      <c r="V90" s="187"/>
      <c r="W90" s="187"/>
      <c r="X90" s="187"/>
      <c r="Y90" s="187"/>
      <c r="Z90" s="187"/>
      <c r="AA90" s="187"/>
      <c r="AB90" s="187"/>
      <c r="AC90" s="187"/>
      <c r="AD90" s="187"/>
      <c r="AE90" s="187"/>
    </row>
    <row r="91" s="2" customFormat="1" ht="22.8" customHeight="1">
      <c r="A91" s="39"/>
      <c r="B91" s="40"/>
      <c r="C91" s="101" t="s">
        <v>147</v>
      </c>
      <c r="D91" s="41"/>
      <c r="E91" s="41"/>
      <c r="F91" s="41"/>
      <c r="G91" s="41"/>
      <c r="H91" s="41"/>
      <c r="I91" s="41"/>
      <c r="J91" s="193">
        <f>BK91</f>
        <v>0</v>
      </c>
      <c r="K91" s="41"/>
      <c r="L91" s="45"/>
      <c r="M91" s="97"/>
      <c r="N91" s="194"/>
      <c r="O91" s="98"/>
      <c r="P91" s="195">
        <f>P92+P126</f>
        <v>0</v>
      </c>
      <c r="Q91" s="98"/>
      <c r="R91" s="195">
        <f>R92+R126</f>
        <v>346.66683906000003</v>
      </c>
      <c r="S91" s="98"/>
      <c r="T91" s="196">
        <f>T92+T126</f>
        <v>3.5425</v>
      </c>
      <c r="U91" s="39"/>
      <c r="V91" s="39"/>
      <c r="W91" s="39"/>
      <c r="X91" s="39"/>
      <c r="Y91" s="39"/>
      <c r="Z91" s="39"/>
      <c r="AA91" s="39"/>
      <c r="AB91" s="39"/>
      <c r="AC91" s="39"/>
      <c r="AD91" s="39"/>
      <c r="AE91" s="39"/>
      <c r="AT91" s="18" t="s">
        <v>72</v>
      </c>
      <c r="AU91" s="18" t="s">
        <v>132</v>
      </c>
      <c r="BK91" s="197">
        <f>BK92+BK126</f>
        <v>0</v>
      </c>
    </row>
    <row r="92" s="12" customFormat="1" ht="25.92" customHeight="1">
      <c r="A92" s="12"/>
      <c r="B92" s="198"/>
      <c r="C92" s="199"/>
      <c r="D92" s="200" t="s">
        <v>72</v>
      </c>
      <c r="E92" s="201" t="s">
        <v>148</v>
      </c>
      <c r="F92" s="201" t="s">
        <v>149</v>
      </c>
      <c r="G92" s="199"/>
      <c r="H92" s="199"/>
      <c r="I92" s="202"/>
      <c r="J92" s="203">
        <f>BK92</f>
        <v>0</v>
      </c>
      <c r="K92" s="199"/>
      <c r="L92" s="204"/>
      <c r="M92" s="205"/>
      <c r="N92" s="206"/>
      <c r="O92" s="206"/>
      <c r="P92" s="207">
        <f>P93+P105+P122</f>
        <v>0</v>
      </c>
      <c r="Q92" s="206"/>
      <c r="R92" s="207">
        <f>R93+R105+R122</f>
        <v>346.66683906000003</v>
      </c>
      <c r="S92" s="206"/>
      <c r="T92" s="208">
        <f>T93+T105+T122</f>
        <v>3.5425</v>
      </c>
      <c r="U92" s="12"/>
      <c r="V92" s="12"/>
      <c r="W92" s="12"/>
      <c r="X92" s="12"/>
      <c r="Y92" s="12"/>
      <c r="Z92" s="12"/>
      <c r="AA92" s="12"/>
      <c r="AB92" s="12"/>
      <c r="AC92" s="12"/>
      <c r="AD92" s="12"/>
      <c r="AE92" s="12"/>
      <c r="AR92" s="209" t="s">
        <v>80</v>
      </c>
      <c r="AT92" s="210" t="s">
        <v>72</v>
      </c>
      <c r="AU92" s="210" t="s">
        <v>73</v>
      </c>
      <c r="AY92" s="209" t="s">
        <v>150</v>
      </c>
      <c r="BK92" s="211">
        <f>BK93+BK105+BK122</f>
        <v>0</v>
      </c>
    </row>
    <row r="93" s="12" customFormat="1" ht="22.8" customHeight="1">
      <c r="A93" s="12"/>
      <c r="B93" s="198"/>
      <c r="C93" s="199"/>
      <c r="D93" s="200" t="s">
        <v>72</v>
      </c>
      <c r="E93" s="212" t="s">
        <v>80</v>
      </c>
      <c r="F93" s="212" t="s">
        <v>151</v>
      </c>
      <c r="G93" s="199"/>
      <c r="H93" s="199"/>
      <c r="I93" s="202"/>
      <c r="J93" s="213">
        <f>BK93</f>
        <v>0</v>
      </c>
      <c r="K93" s="199"/>
      <c r="L93" s="204"/>
      <c r="M93" s="205"/>
      <c r="N93" s="206"/>
      <c r="O93" s="206"/>
      <c r="P93" s="207">
        <f>SUM(P94:P104)</f>
        <v>0</v>
      </c>
      <c r="Q93" s="206"/>
      <c r="R93" s="207">
        <f>SUM(R94:R104)</f>
        <v>18.763839060000002</v>
      </c>
      <c r="S93" s="206"/>
      <c r="T93" s="208">
        <f>SUM(T94:T104)</f>
        <v>3.5425</v>
      </c>
      <c r="U93" s="12"/>
      <c r="V93" s="12"/>
      <c r="W93" s="12"/>
      <c r="X93" s="12"/>
      <c r="Y93" s="12"/>
      <c r="Z93" s="12"/>
      <c r="AA93" s="12"/>
      <c r="AB93" s="12"/>
      <c r="AC93" s="12"/>
      <c r="AD93" s="12"/>
      <c r="AE93" s="12"/>
      <c r="AR93" s="209" t="s">
        <v>80</v>
      </c>
      <c r="AT93" s="210" t="s">
        <v>72</v>
      </c>
      <c r="AU93" s="210" t="s">
        <v>80</v>
      </c>
      <c r="AY93" s="209" t="s">
        <v>150</v>
      </c>
      <c r="BK93" s="211">
        <f>SUM(BK94:BK104)</f>
        <v>0</v>
      </c>
    </row>
    <row r="94" s="2" customFormat="1" ht="16.5" customHeight="1">
      <c r="A94" s="39"/>
      <c r="B94" s="40"/>
      <c r="C94" s="214" t="s">
        <v>80</v>
      </c>
      <c r="D94" s="214" t="s">
        <v>152</v>
      </c>
      <c r="E94" s="215" t="s">
        <v>413</v>
      </c>
      <c r="F94" s="216" t="s">
        <v>414</v>
      </c>
      <c r="G94" s="217" t="s">
        <v>261</v>
      </c>
      <c r="H94" s="218">
        <v>9</v>
      </c>
      <c r="I94" s="219"/>
      <c r="J94" s="220">
        <f>ROUND(I94*H94,2)</f>
        <v>0</v>
      </c>
      <c r="K94" s="216" t="s">
        <v>625</v>
      </c>
      <c r="L94" s="45"/>
      <c r="M94" s="221" t="s">
        <v>19</v>
      </c>
      <c r="N94" s="222" t="s">
        <v>46</v>
      </c>
      <c r="O94" s="86"/>
      <c r="P94" s="223">
        <f>O94*H94</f>
        <v>0</v>
      </c>
      <c r="Q94" s="223">
        <v>0</v>
      </c>
      <c r="R94" s="223">
        <f>Q94*H94</f>
        <v>0</v>
      </c>
      <c r="S94" s="223">
        <v>0.35499999999999998</v>
      </c>
      <c r="T94" s="224">
        <f>S94*H94</f>
        <v>3.1949999999999998</v>
      </c>
      <c r="U94" s="39"/>
      <c r="V94" s="39"/>
      <c r="W94" s="39"/>
      <c r="X94" s="39"/>
      <c r="Y94" s="39"/>
      <c r="Z94" s="39"/>
      <c r="AA94" s="39"/>
      <c r="AB94" s="39"/>
      <c r="AC94" s="39"/>
      <c r="AD94" s="39"/>
      <c r="AE94" s="39"/>
      <c r="AR94" s="225" t="s">
        <v>156</v>
      </c>
      <c r="AT94" s="225" t="s">
        <v>152</v>
      </c>
      <c r="AU94" s="225" t="s">
        <v>82</v>
      </c>
      <c r="AY94" s="18" t="s">
        <v>150</v>
      </c>
      <c r="BE94" s="226">
        <f>IF(N94="základní",J94,0)</f>
        <v>0</v>
      </c>
      <c r="BF94" s="226">
        <f>IF(N94="snížená",J94,0)</f>
        <v>0</v>
      </c>
      <c r="BG94" s="226">
        <f>IF(N94="zákl. přenesená",J94,0)</f>
        <v>0</v>
      </c>
      <c r="BH94" s="226">
        <f>IF(N94="sníž. přenesená",J94,0)</f>
        <v>0</v>
      </c>
      <c r="BI94" s="226">
        <f>IF(N94="nulová",J94,0)</f>
        <v>0</v>
      </c>
      <c r="BJ94" s="18" t="s">
        <v>156</v>
      </c>
      <c r="BK94" s="226">
        <f>ROUND(I94*H94,2)</f>
        <v>0</v>
      </c>
      <c r="BL94" s="18" t="s">
        <v>156</v>
      </c>
      <c r="BM94" s="225" t="s">
        <v>1040</v>
      </c>
    </row>
    <row r="95" s="2" customFormat="1">
      <c r="A95" s="39"/>
      <c r="B95" s="40"/>
      <c r="C95" s="41"/>
      <c r="D95" s="227" t="s">
        <v>158</v>
      </c>
      <c r="E95" s="41"/>
      <c r="F95" s="228" t="s">
        <v>416</v>
      </c>
      <c r="G95" s="41"/>
      <c r="H95" s="41"/>
      <c r="I95" s="229"/>
      <c r="J95" s="41"/>
      <c r="K95" s="41"/>
      <c r="L95" s="45"/>
      <c r="M95" s="230"/>
      <c r="N95" s="231"/>
      <c r="O95" s="86"/>
      <c r="P95" s="86"/>
      <c r="Q95" s="86"/>
      <c r="R95" s="86"/>
      <c r="S95" s="86"/>
      <c r="T95" s="87"/>
      <c r="U95" s="39"/>
      <c r="V95" s="39"/>
      <c r="W95" s="39"/>
      <c r="X95" s="39"/>
      <c r="Y95" s="39"/>
      <c r="Z95" s="39"/>
      <c r="AA95" s="39"/>
      <c r="AB95" s="39"/>
      <c r="AC95" s="39"/>
      <c r="AD95" s="39"/>
      <c r="AE95" s="39"/>
      <c r="AT95" s="18" t="s">
        <v>158</v>
      </c>
      <c r="AU95" s="18" t="s">
        <v>82</v>
      </c>
    </row>
    <row r="96" s="2" customFormat="1">
      <c r="A96" s="39"/>
      <c r="B96" s="40"/>
      <c r="C96" s="41"/>
      <c r="D96" s="247" t="s">
        <v>198</v>
      </c>
      <c r="E96" s="41"/>
      <c r="F96" s="248" t="s">
        <v>1041</v>
      </c>
      <c r="G96" s="41"/>
      <c r="H96" s="41"/>
      <c r="I96" s="229"/>
      <c r="J96" s="41"/>
      <c r="K96" s="41"/>
      <c r="L96" s="45"/>
      <c r="M96" s="230"/>
      <c r="N96" s="231"/>
      <c r="O96" s="86"/>
      <c r="P96" s="86"/>
      <c r="Q96" s="86"/>
      <c r="R96" s="86"/>
      <c r="S96" s="86"/>
      <c r="T96" s="87"/>
      <c r="U96" s="39"/>
      <c r="V96" s="39"/>
      <c r="W96" s="39"/>
      <c r="X96" s="39"/>
      <c r="Y96" s="39"/>
      <c r="Z96" s="39"/>
      <c r="AA96" s="39"/>
      <c r="AB96" s="39"/>
      <c r="AC96" s="39"/>
      <c r="AD96" s="39"/>
      <c r="AE96" s="39"/>
      <c r="AT96" s="18" t="s">
        <v>198</v>
      </c>
      <c r="AU96" s="18" t="s">
        <v>82</v>
      </c>
    </row>
    <row r="97" s="2" customFormat="1">
      <c r="A97" s="39"/>
      <c r="B97" s="40"/>
      <c r="C97" s="41"/>
      <c r="D97" s="227" t="s">
        <v>159</v>
      </c>
      <c r="E97" s="41"/>
      <c r="F97" s="232" t="s">
        <v>418</v>
      </c>
      <c r="G97" s="41"/>
      <c r="H97" s="41"/>
      <c r="I97" s="229"/>
      <c r="J97" s="41"/>
      <c r="K97" s="41"/>
      <c r="L97" s="45"/>
      <c r="M97" s="230"/>
      <c r="N97" s="231"/>
      <c r="O97" s="86"/>
      <c r="P97" s="86"/>
      <c r="Q97" s="86"/>
      <c r="R97" s="86"/>
      <c r="S97" s="86"/>
      <c r="T97" s="87"/>
      <c r="U97" s="39"/>
      <c r="V97" s="39"/>
      <c r="W97" s="39"/>
      <c r="X97" s="39"/>
      <c r="Y97" s="39"/>
      <c r="Z97" s="39"/>
      <c r="AA97" s="39"/>
      <c r="AB97" s="39"/>
      <c r="AC97" s="39"/>
      <c r="AD97" s="39"/>
      <c r="AE97" s="39"/>
      <c r="AT97" s="18" t="s">
        <v>159</v>
      </c>
      <c r="AU97" s="18" t="s">
        <v>82</v>
      </c>
    </row>
    <row r="98" s="14" customFormat="1">
      <c r="A98" s="14"/>
      <c r="B98" s="249"/>
      <c r="C98" s="250"/>
      <c r="D98" s="227" t="s">
        <v>161</v>
      </c>
      <c r="E98" s="251" t="s">
        <v>19</v>
      </c>
      <c r="F98" s="252" t="s">
        <v>1042</v>
      </c>
      <c r="G98" s="250"/>
      <c r="H98" s="251" t="s">
        <v>19</v>
      </c>
      <c r="I98" s="253"/>
      <c r="J98" s="250"/>
      <c r="K98" s="250"/>
      <c r="L98" s="254"/>
      <c r="M98" s="255"/>
      <c r="N98" s="256"/>
      <c r="O98" s="256"/>
      <c r="P98" s="256"/>
      <c r="Q98" s="256"/>
      <c r="R98" s="256"/>
      <c r="S98" s="256"/>
      <c r="T98" s="257"/>
      <c r="U98" s="14"/>
      <c r="V98" s="14"/>
      <c r="W98" s="14"/>
      <c r="X98" s="14"/>
      <c r="Y98" s="14"/>
      <c r="Z98" s="14"/>
      <c r="AA98" s="14"/>
      <c r="AB98" s="14"/>
      <c r="AC98" s="14"/>
      <c r="AD98" s="14"/>
      <c r="AE98" s="14"/>
      <c r="AT98" s="258" t="s">
        <v>161</v>
      </c>
      <c r="AU98" s="258" t="s">
        <v>82</v>
      </c>
      <c r="AV98" s="14" t="s">
        <v>80</v>
      </c>
      <c r="AW98" s="14" t="s">
        <v>35</v>
      </c>
      <c r="AX98" s="14" t="s">
        <v>73</v>
      </c>
      <c r="AY98" s="258" t="s">
        <v>150</v>
      </c>
    </row>
    <row r="99" s="13" customFormat="1">
      <c r="A99" s="13"/>
      <c r="B99" s="233"/>
      <c r="C99" s="234"/>
      <c r="D99" s="227" t="s">
        <v>161</v>
      </c>
      <c r="E99" s="235" t="s">
        <v>19</v>
      </c>
      <c r="F99" s="236" t="s">
        <v>1043</v>
      </c>
      <c r="G99" s="234"/>
      <c r="H99" s="237">
        <v>9</v>
      </c>
      <c r="I99" s="238"/>
      <c r="J99" s="234"/>
      <c r="K99" s="234"/>
      <c r="L99" s="239"/>
      <c r="M99" s="240"/>
      <c r="N99" s="241"/>
      <c r="O99" s="241"/>
      <c r="P99" s="241"/>
      <c r="Q99" s="241"/>
      <c r="R99" s="241"/>
      <c r="S99" s="241"/>
      <c r="T99" s="242"/>
      <c r="U99" s="13"/>
      <c r="V99" s="13"/>
      <c r="W99" s="13"/>
      <c r="X99" s="13"/>
      <c r="Y99" s="13"/>
      <c r="Z99" s="13"/>
      <c r="AA99" s="13"/>
      <c r="AB99" s="13"/>
      <c r="AC99" s="13"/>
      <c r="AD99" s="13"/>
      <c r="AE99" s="13"/>
      <c r="AT99" s="243" t="s">
        <v>161</v>
      </c>
      <c r="AU99" s="243" t="s">
        <v>82</v>
      </c>
      <c r="AV99" s="13" t="s">
        <v>82</v>
      </c>
      <c r="AW99" s="13" t="s">
        <v>35</v>
      </c>
      <c r="AX99" s="13" t="s">
        <v>73</v>
      </c>
      <c r="AY99" s="243" t="s">
        <v>150</v>
      </c>
    </row>
    <row r="100" s="2" customFormat="1" ht="16.5" customHeight="1">
      <c r="A100" s="39"/>
      <c r="B100" s="40"/>
      <c r="C100" s="214" t="s">
        <v>82</v>
      </c>
      <c r="D100" s="214" t="s">
        <v>152</v>
      </c>
      <c r="E100" s="215" t="s">
        <v>185</v>
      </c>
      <c r="F100" s="216" t="s">
        <v>186</v>
      </c>
      <c r="G100" s="217" t="s">
        <v>187</v>
      </c>
      <c r="H100" s="218">
        <v>1</v>
      </c>
      <c r="I100" s="219"/>
      <c r="J100" s="220">
        <f>ROUND(I100*H100,2)</f>
        <v>0</v>
      </c>
      <c r="K100" s="216" t="s">
        <v>19</v>
      </c>
      <c r="L100" s="45"/>
      <c r="M100" s="221" t="s">
        <v>19</v>
      </c>
      <c r="N100" s="222" t="s">
        <v>46</v>
      </c>
      <c r="O100" s="86"/>
      <c r="P100" s="223">
        <f>O100*H100</f>
        <v>0</v>
      </c>
      <c r="Q100" s="223">
        <v>18.744639060000001</v>
      </c>
      <c r="R100" s="223">
        <f>Q100*H100</f>
        <v>18.744639060000001</v>
      </c>
      <c r="S100" s="223">
        <v>0.34749999999999998</v>
      </c>
      <c r="T100" s="224">
        <f>S100*H100</f>
        <v>0.34749999999999998</v>
      </c>
      <c r="U100" s="39"/>
      <c r="V100" s="39"/>
      <c r="W100" s="39"/>
      <c r="X100" s="39"/>
      <c r="Y100" s="39"/>
      <c r="Z100" s="39"/>
      <c r="AA100" s="39"/>
      <c r="AB100" s="39"/>
      <c r="AC100" s="39"/>
      <c r="AD100" s="39"/>
      <c r="AE100" s="39"/>
      <c r="AR100" s="225" t="s">
        <v>156</v>
      </c>
      <c r="AT100" s="225" t="s">
        <v>152</v>
      </c>
      <c r="AU100" s="225" t="s">
        <v>82</v>
      </c>
      <c r="AY100" s="18" t="s">
        <v>150</v>
      </c>
      <c r="BE100" s="226">
        <f>IF(N100="základní",J100,0)</f>
        <v>0</v>
      </c>
      <c r="BF100" s="226">
        <f>IF(N100="snížená",J100,0)</f>
        <v>0</v>
      </c>
      <c r="BG100" s="226">
        <f>IF(N100="zákl. přenesená",J100,0)</f>
        <v>0</v>
      </c>
      <c r="BH100" s="226">
        <f>IF(N100="sníž. přenesená",J100,0)</f>
        <v>0</v>
      </c>
      <c r="BI100" s="226">
        <f>IF(N100="nulová",J100,0)</f>
        <v>0</v>
      </c>
      <c r="BJ100" s="18" t="s">
        <v>156</v>
      </c>
      <c r="BK100" s="226">
        <f>ROUND(I100*H100,2)</f>
        <v>0</v>
      </c>
      <c r="BL100" s="18" t="s">
        <v>156</v>
      </c>
      <c r="BM100" s="225" t="s">
        <v>1044</v>
      </c>
    </row>
    <row r="101" s="2" customFormat="1">
      <c r="A101" s="39"/>
      <c r="B101" s="40"/>
      <c r="C101" s="41"/>
      <c r="D101" s="227" t="s">
        <v>158</v>
      </c>
      <c r="E101" s="41"/>
      <c r="F101" s="228" t="s">
        <v>186</v>
      </c>
      <c r="G101" s="41"/>
      <c r="H101" s="41"/>
      <c r="I101" s="229"/>
      <c r="J101" s="41"/>
      <c r="K101" s="41"/>
      <c r="L101" s="45"/>
      <c r="M101" s="230"/>
      <c r="N101" s="231"/>
      <c r="O101" s="86"/>
      <c r="P101" s="86"/>
      <c r="Q101" s="86"/>
      <c r="R101" s="86"/>
      <c r="S101" s="86"/>
      <c r="T101" s="87"/>
      <c r="U101" s="39"/>
      <c r="V101" s="39"/>
      <c r="W101" s="39"/>
      <c r="X101" s="39"/>
      <c r="Y101" s="39"/>
      <c r="Z101" s="39"/>
      <c r="AA101" s="39"/>
      <c r="AB101" s="39"/>
      <c r="AC101" s="39"/>
      <c r="AD101" s="39"/>
      <c r="AE101" s="39"/>
      <c r="AT101" s="18" t="s">
        <v>158</v>
      </c>
      <c r="AU101" s="18" t="s">
        <v>82</v>
      </c>
    </row>
    <row r="102" s="2" customFormat="1">
      <c r="A102" s="39"/>
      <c r="B102" s="40"/>
      <c r="C102" s="41"/>
      <c r="D102" s="227" t="s">
        <v>159</v>
      </c>
      <c r="E102" s="41"/>
      <c r="F102" s="232" t="s">
        <v>189</v>
      </c>
      <c r="G102" s="41"/>
      <c r="H102" s="41"/>
      <c r="I102" s="229"/>
      <c r="J102" s="41"/>
      <c r="K102" s="41"/>
      <c r="L102" s="45"/>
      <c r="M102" s="230"/>
      <c r="N102" s="231"/>
      <c r="O102" s="86"/>
      <c r="P102" s="86"/>
      <c r="Q102" s="86"/>
      <c r="R102" s="86"/>
      <c r="S102" s="86"/>
      <c r="T102" s="87"/>
      <c r="U102" s="39"/>
      <c r="V102" s="39"/>
      <c r="W102" s="39"/>
      <c r="X102" s="39"/>
      <c r="Y102" s="39"/>
      <c r="Z102" s="39"/>
      <c r="AA102" s="39"/>
      <c r="AB102" s="39"/>
      <c r="AC102" s="39"/>
      <c r="AD102" s="39"/>
      <c r="AE102" s="39"/>
      <c r="AT102" s="18" t="s">
        <v>159</v>
      </c>
      <c r="AU102" s="18" t="s">
        <v>82</v>
      </c>
    </row>
    <row r="103" s="2" customFormat="1" ht="16.5" customHeight="1">
      <c r="A103" s="39"/>
      <c r="B103" s="40"/>
      <c r="C103" s="214" t="s">
        <v>168</v>
      </c>
      <c r="D103" s="214" t="s">
        <v>152</v>
      </c>
      <c r="E103" s="215" t="s">
        <v>190</v>
      </c>
      <c r="F103" s="216" t="s">
        <v>191</v>
      </c>
      <c r="G103" s="217" t="s">
        <v>187</v>
      </c>
      <c r="H103" s="218">
        <v>1</v>
      </c>
      <c r="I103" s="219"/>
      <c r="J103" s="220">
        <f>ROUND(I103*H103,2)</f>
        <v>0</v>
      </c>
      <c r="K103" s="216" t="s">
        <v>19</v>
      </c>
      <c r="L103" s="45"/>
      <c r="M103" s="221" t="s">
        <v>19</v>
      </c>
      <c r="N103" s="222" t="s">
        <v>46</v>
      </c>
      <c r="O103" s="86"/>
      <c r="P103" s="223">
        <f>O103*H103</f>
        <v>0</v>
      </c>
      <c r="Q103" s="223">
        <v>0.019199999999999998</v>
      </c>
      <c r="R103" s="223">
        <f>Q103*H103</f>
        <v>0.019199999999999998</v>
      </c>
      <c r="S103" s="223">
        <v>0</v>
      </c>
      <c r="T103" s="224">
        <f>S103*H103</f>
        <v>0</v>
      </c>
      <c r="U103" s="39"/>
      <c r="V103" s="39"/>
      <c r="W103" s="39"/>
      <c r="X103" s="39"/>
      <c r="Y103" s="39"/>
      <c r="Z103" s="39"/>
      <c r="AA103" s="39"/>
      <c r="AB103" s="39"/>
      <c r="AC103" s="39"/>
      <c r="AD103" s="39"/>
      <c r="AE103" s="39"/>
      <c r="AR103" s="225" t="s">
        <v>1045</v>
      </c>
      <c r="AT103" s="225" t="s">
        <v>152</v>
      </c>
      <c r="AU103" s="225" t="s">
        <v>82</v>
      </c>
      <c r="AY103" s="18" t="s">
        <v>150</v>
      </c>
      <c r="BE103" s="226">
        <f>IF(N103="základní",J103,0)</f>
        <v>0</v>
      </c>
      <c r="BF103" s="226">
        <f>IF(N103="snížená",J103,0)</f>
        <v>0</v>
      </c>
      <c r="BG103" s="226">
        <f>IF(N103="zákl. přenesená",J103,0)</f>
        <v>0</v>
      </c>
      <c r="BH103" s="226">
        <f>IF(N103="sníž. přenesená",J103,0)</f>
        <v>0</v>
      </c>
      <c r="BI103" s="226">
        <f>IF(N103="nulová",J103,0)</f>
        <v>0</v>
      </c>
      <c r="BJ103" s="18" t="s">
        <v>156</v>
      </c>
      <c r="BK103" s="226">
        <f>ROUND(I103*H103,2)</f>
        <v>0</v>
      </c>
      <c r="BL103" s="18" t="s">
        <v>1045</v>
      </c>
      <c r="BM103" s="225" t="s">
        <v>1046</v>
      </c>
    </row>
    <row r="104" s="2" customFormat="1">
      <c r="A104" s="39"/>
      <c r="B104" s="40"/>
      <c r="C104" s="41"/>
      <c r="D104" s="227" t="s">
        <v>158</v>
      </c>
      <c r="E104" s="41"/>
      <c r="F104" s="228" t="s">
        <v>191</v>
      </c>
      <c r="G104" s="41"/>
      <c r="H104" s="41"/>
      <c r="I104" s="229"/>
      <c r="J104" s="41"/>
      <c r="K104" s="41"/>
      <c r="L104" s="45"/>
      <c r="M104" s="230"/>
      <c r="N104" s="231"/>
      <c r="O104" s="86"/>
      <c r="P104" s="86"/>
      <c r="Q104" s="86"/>
      <c r="R104" s="86"/>
      <c r="S104" s="86"/>
      <c r="T104" s="87"/>
      <c r="U104" s="39"/>
      <c r="V104" s="39"/>
      <c r="W104" s="39"/>
      <c r="X104" s="39"/>
      <c r="Y104" s="39"/>
      <c r="Z104" s="39"/>
      <c r="AA104" s="39"/>
      <c r="AB104" s="39"/>
      <c r="AC104" s="39"/>
      <c r="AD104" s="39"/>
      <c r="AE104" s="39"/>
      <c r="AT104" s="18" t="s">
        <v>158</v>
      </c>
      <c r="AU104" s="18" t="s">
        <v>82</v>
      </c>
    </row>
    <row r="105" s="12" customFormat="1" ht="22.8" customHeight="1">
      <c r="A105" s="12"/>
      <c r="B105" s="198"/>
      <c r="C105" s="199"/>
      <c r="D105" s="200" t="s">
        <v>72</v>
      </c>
      <c r="E105" s="212" t="s">
        <v>211</v>
      </c>
      <c r="F105" s="212" t="s">
        <v>437</v>
      </c>
      <c r="G105" s="199"/>
      <c r="H105" s="199"/>
      <c r="I105" s="202"/>
      <c r="J105" s="213">
        <f>BK105</f>
        <v>0</v>
      </c>
      <c r="K105" s="199"/>
      <c r="L105" s="204"/>
      <c r="M105" s="205"/>
      <c r="N105" s="206"/>
      <c r="O105" s="206"/>
      <c r="P105" s="207">
        <f>SUM(P106:P121)</f>
        <v>0</v>
      </c>
      <c r="Q105" s="206"/>
      <c r="R105" s="207">
        <f>SUM(R106:R121)</f>
        <v>327.90300000000002</v>
      </c>
      <c r="S105" s="206"/>
      <c r="T105" s="208">
        <f>SUM(T106:T121)</f>
        <v>0</v>
      </c>
      <c r="U105" s="12"/>
      <c r="V105" s="12"/>
      <c r="W105" s="12"/>
      <c r="X105" s="12"/>
      <c r="Y105" s="12"/>
      <c r="Z105" s="12"/>
      <c r="AA105" s="12"/>
      <c r="AB105" s="12"/>
      <c r="AC105" s="12"/>
      <c r="AD105" s="12"/>
      <c r="AE105" s="12"/>
      <c r="AR105" s="209" t="s">
        <v>80</v>
      </c>
      <c r="AT105" s="210" t="s">
        <v>72</v>
      </c>
      <c r="AU105" s="210" t="s">
        <v>80</v>
      </c>
      <c r="AY105" s="209" t="s">
        <v>150</v>
      </c>
      <c r="BK105" s="211">
        <f>SUM(BK106:BK121)</f>
        <v>0</v>
      </c>
    </row>
    <row r="106" s="2" customFormat="1" ht="24.15" customHeight="1">
      <c r="A106" s="39"/>
      <c r="B106" s="40"/>
      <c r="C106" s="214" t="s">
        <v>156</v>
      </c>
      <c r="D106" s="214" t="s">
        <v>152</v>
      </c>
      <c r="E106" s="215" t="s">
        <v>446</v>
      </c>
      <c r="F106" s="216" t="s">
        <v>447</v>
      </c>
      <c r="G106" s="217" t="s">
        <v>261</v>
      </c>
      <c r="H106" s="218">
        <v>15</v>
      </c>
      <c r="I106" s="219"/>
      <c r="J106" s="220">
        <f>ROUND(I106*H106,2)</f>
        <v>0</v>
      </c>
      <c r="K106" s="216" t="s">
        <v>625</v>
      </c>
      <c r="L106" s="45"/>
      <c r="M106" s="221" t="s">
        <v>19</v>
      </c>
      <c r="N106" s="222" t="s">
        <v>46</v>
      </c>
      <c r="O106" s="86"/>
      <c r="P106" s="223">
        <f>O106*H106</f>
        <v>0</v>
      </c>
      <c r="Q106" s="223">
        <v>0.13800000000000001</v>
      </c>
      <c r="R106" s="223">
        <f>Q106*H106</f>
        <v>2.0700000000000003</v>
      </c>
      <c r="S106" s="223">
        <v>0</v>
      </c>
      <c r="T106" s="224">
        <f>S106*H106</f>
        <v>0</v>
      </c>
      <c r="U106" s="39"/>
      <c r="V106" s="39"/>
      <c r="W106" s="39"/>
      <c r="X106" s="39"/>
      <c r="Y106" s="39"/>
      <c r="Z106" s="39"/>
      <c r="AA106" s="39"/>
      <c r="AB106" s="39"/>
      <c r="AC106" s="39"/>
      <c r="AD106" s="39"/>
      <c r="AE106" s="39"/>
      <c r="AR106" s="225" t="s">
        <v>156</v>
      </c>
      <c r="AT106" s="225" t="s">
        <v>152</v>
      </c>
      <c r="AU106" s="225" t="s">
        <v>82</v>
      </c>
      <c r="AY106" s="18" t="s">
        <v>150</v>
      </c>
      <c r="BE106" s="226">
        <f>IF(N106="základní",J106,0)</f>
        <v>0</v>
      </c>
      <c r="BF106" s="226">
        <f>IF(N106="snížená",J106,0)</f>
        <v>0</v>
      </c>
      <c r="BG106" s="226">
        <f>IF(N106="zákl. přenesená",J106,0)</f>
        <v>0</v>
      </c>
      <c r="BH106" s="226">
        <f>IF(N106="sníž. přenesená",J106,0)</f>
        <v>0</v>
      </c>
      <c r="BI106" s="226">
        <f>IF(N106="nulová",J106,0)</f>
        <v>0</v>
      </c>
      <c r="BJ106" s="18" t="s">
        <v>156</v>
      </c>
      <c r="BK106" s="226">
        <f>ROUND(I106*H106,2)</f>
        <v>0</v>
      </c>
      <c r="BL106" s="18" t="s">
        <v>156</v>
      </c>
      <c r="BM106" s="225" t="s">
        <v>1047</v>
      </c>
    </row>
    <row r="107" s="2" customFormat="1">
      <c r="A107" s="39"/>
      <c r="B107" s="40"/>
      <c r="C107" s="41"/>
      <c r="D107" s="227" t="s">
        <v>158</v>
      </c>
      <c r="E107" s="41"/>
      <c r="F107" s="228" t="s">
        <v>449</v>
      </c>
      <c r="G107" s="41"/>
      <c r="H107" s="41"/>
      <c r="I107" s="229"/>
      <c r="J107" s="41"/>
      <c r="K107" s="41"/>
      <c r="L107" s="45"/>
      <c r="M107" s="230"/>
      <c r="N107" s="231"/>
      <c r="O107" s="86"/>
      <c r="P107" s="86"/>
      <c r="Q107" s="86"/>
      <c r="R107" s="86"/>
      <c r="S107" s="86"/>
      <c r="T107" s="87"/>
      <c r="U107" s="39"/>
      <c r="V107" s="39"/>
      <c r="W107" s="39"/>
      <c r="X107" s="39"/>
      <c r="Y107" s="39"/>
      <c r="Z107" s="39"/>
      <c r="AA107" s="39"/>
      <c r="AB107" s="39"/>
      <c r="AC107" s="39"/>
      <c r="AD107" s="39"/>
      <c r="AE107" s="39"/>
      <c r="AT107" s="18" t="s">
        <v>158</v>
      </c>
      <c r="AU107" s="18" t="s">
        <v>82</v>
      </c>
    </row>
    <row r="108" s="2" customFormat="1">
      <c r="A108" s="39"/>
      <c r="B108" s="40"/>
      <c r="C108" s="41"/>
      <c r="D108" s="247" t="s">
        <v>198</v>
      </c>
      <c r="E108" s="41"/>
      <c r="F108" s="248" t="s">
        <v>1048</v>
      </c>
      <c r="G108" s="41"/>
      <c r="H108" s="41"/>
      <c r="I108" s="229"/>
      <c r="J108" s="41"/>
      <c r="K108" s="41"/>
      <c r="L108" s="45"/>
      <c r="M108" s="230"/>
      <c r="N108" s="231"/>
      <c r="O108" s="86"/>
      <c r="P108" s="86"/>
      <c r="Q108" s="86"/>
      <c r="R108" s="86"/>
      <c r="S108" s="86"/>
      <c r="T108" s="87"/>
      <c r="U108" s="39"/>
      <c r="V108" s="39"/>
      <c r="W108" s="39"/>
      <c r="X108" s="39"/>
      <c r="Y108" s="39"/>
      <c r="Z108" s="39"/>
      <c r="AA108" s="39"/>
      <c r="AB108" s="39"/>
      <c r="AC108" s="39"/>
      <c r="AD108" s="39"/>
      <c r="AE108" s="39"/>
      <c r="AT108" s="18" t="s">
        <v>198</v>
      </c>
      <c r="AU108" s="18" t="s">
        <v>82</v>
      </c>
    </row>
    <row r="109" s="13" customFormat="1">
      <c r="A109" s="13"/>
      <c r="B109" s="233"/>
      <c r="C109" s="234"/>
      <c r="D109" s="227" t="s">
        <v>161</v>
      </c>
      <c r="E109" s="235" t="s">
        <v>19</v>
      </c>
      <c r="F109" s="236" t="s">
        <v>1049</v>
      </c>
      <c r="G109" s="234"/>
      <c r="H109" s="237">
        <v>15</v>
      </c>
      <c r="I109" s="238"/>
      <c r="J109" s="234"/>
      <c r="K109" s="234"/>
      <c r="L109" s="239"/>
      <c r="M109" s="240"/>
      <c r="N109" s="241"/>
      <c r="O109" s="241"/>
      <c r="P109" s="241"/>
      <c r="Q109" s="241"/>
      <c r="R109" s="241"/>
      <c r="S109" s="241"/>
      <c r="T109" s="242"/>
      <c r="U109" s="13"/>
      <c r="V109" s="13"/>
      <c r="W109" s="13"/>
      <c r="X109" s="13"/>
      <c r="Y109" s="13"/>
      <c r="Z109" s="13"/>
      <c r="AA109" s="13"/>
      <c r="AB109" s="13"/>
      <c r="AC109" s="13"/>
      <c r="AD109" s="13"/>
      <c r="AE109" s="13"/>
      <c r="AT109" s="243" t="s">
        <v>161</v>
      </c>
      <c r="AU109" s="243" t="s">
        <v>82</v>
      </c>
      <c r="AV109" s="13" t="s">
        <v>82</v>
      </c>
      <c r="AW109" s="13" t="s">
        <v>35</v>
      </c>
      <c r="AX109" s="13" t="s">
        <v>80</v>
      </c>
      <c r="AY109" s="243" t="s">
        <v>150</v>
      </c>
    </row>
    <row r="110" s="2" customFormat="1" ht="24.15" customHeight="1">
      <c r="A110" s="39"/>
      <c r="B110" s="40"/>
      <c r="C110" s="214" t="s">
        <v>211</v>
      </c>
      <c r="D110" s="214" t="s">
        <v>152</v>
      </c>
      <c r="E110" s="215" t="s">
        <v>454</v>
      </c>
      <c r="F110" s="216" t="s">
        <v>455</v>
      </c>
      <c r="G110" s="217" t="s">
        <v>261</v>
      </c>
      <c r="H110" s="218">
        <v>9</v>
      </c>
      <c r="I110" s="219"/>
      <c r="J110" s="220">
        <f>ROUND(I110*H110,2)</f>
        <v>0</v>
      </c>
      <c r="K110" s="216" t="s">
        <v>625</v>
      </c>
      <c r="L110" s="45"/>
      <c r="M110" s="221" t="s">
        <v>19</v>
      </c>
      <c r="N110" s="222" t="s">
        <v>46</v>
      </c>
      <c r="O110" s="86"/>
      <c r="P110" s="223">
        <f>O110*H110</f>
        <v>0</v>
      </c>
      <c r="Q110" s="223">
        <v>0.083500000000000005</v>
      </c>
      <c r="R110" s="223">
        <f>Q110*H110</f>
        <v>0.75150000000000006</v>
      </c>
      <c r="S110" s="223">
        <v>0</v>
      </c>
      <c r="T110" s="224">
        <f>S110*H110</f>
        <v>0</v>
      </c>
      <c r="U110" s="39"/>
      <c r="V110" s="39"/>
      <c r="W110" s="39"/>
      <c r="X110" s="39"/>
      <c r="Y110" s="39"/>
      <c r="Z110" s="39"/>
      <c r="AA110" s="39"/>
      <c r="AB110" s="39"/>
      <c r="AC110" s="39"/>
      <c r="AD110" s="39"/>
      <c r="AE110" s="39"/>
      <c r="AR110" s="225" t="s">
        <v>156</v>
      </c>
      <c r="AT110" s="225" t="s">
        <v>152</v>
      </c>
      <c r="AU110" s="225" t="s">
        <v>82</v>
      </c>
      <c r="AY110" s="18" t="s">
        <v>150</v>
      </c>
      <c r="BE110" s="226">
        <f>IF(N110="základní",J110,0)</f>
        <v>0</v>
      </c>
      <c r="BF110" s="226">
        <f>IF(N110="snížená",J110,0)</f>
        <v>0</v>
      </c>
      <c r="BG110" s="226">
        <f>IF(N110="zákl. přenesená",J110,0)</f>
        <v>0</v>
      </c>
      <c r="BH110" s="226">
        <f>IF(N110="sníž. přenesená",J110,0)</f>
        <v>0</v>
      </c>
      <c r="BI110" s="226">
        <f>IF(N110="nulová",J110,0)</f>
        <v>0</v>
      </c>
      <c r="BJ110" s="18" t="s">
        <v>156</v>
      </c>
      <c r="BK110" s="226">
        <f>ROUND(I110*H110,2)</f>
        <v>0</v>
      </c>
      <c r="BL110" s="18" t="s">
        <v>156</v>
      </c>
      <c r="BM110" s="225" t="s">
        <v>1050</v>
      </c>
    </row>
    <row r="111" s="2" customFormat="1">
      <c r="A111" s="39"/>
      <c r="B111" s="40"/>
      <c r="C111" s="41"/>
      <c r="D111" s="227" t="s">
        <v>158</v>
      </c>
      <c r="E111" s="41"/>
      <c r="F111" s="228" t="s">
        <v>457</v>
      </c>
      <c r="G111" s="41"/>
      <c r="H111" s="41"/>
      <c r="I111" s="229"/>
      <c r="J111" s="41"/>
      <c r="K111" s="41"/>
      <c r="L111" s="45"/>
      <c r="M111" s="230"/>
      <c r="N111" s="231"/>
      <c r="O111" s="86"/>
      <c r="P111" s="86"/>
      <c r="Q111" s="86"/>
      <c r="R111" s="86"/>
      <c r="S111" s="86"/>
      <c r="T111" s="87"/>
      <c r="U111" s="39"/>
      <c r="V111" s="39"/>
      <c r="W111" s="39"/>
      <c r="X111" s="39"/>
      <c r="Y111" s="39"/>
      <c r="Z111" s="39"/>
      <c r="AA111" s="39"/>
      <c r="AB111" s="39"/>
      <c r="AC111" s="39"/>
      <c r="AD111" s="39"/>
      <c r="AE111" s="39"/>
      <c r="AT111" s="18" t="s">
        <v>158</v>
      </c>
      <c r="AU111" s="18" t="s">
        <v>82</v>
      </c>
    </row>
    <row r="112" s="2" customFormat="1">
      <c r="A112" s="39"/>
      <c r="B112" s="40"/>
      <c r="C112" s="41"/>
      <c r="D112" s="247" t="s">
        <v>198</v>
      </c>
      <c r="E112" s="41"/>
      <c r="F112" s="248" t="s">
        <v>1051</v>
      </c>
      <c r="G112" s="41"/>
      <c r="H112" s="41"/>
      <c r="I112" s="229"/>
      <c r="J112" s="41"/>
      <c r="K112" s="41"/>
      <c r="L112" s="45"/>
      <c r="M112" s="230"/>
      <c r="N112" s="231"/>
      <c r="O112" s="86"/>
      <c r="P112" s="86"/>
      <c r="Q112" s="86"/>
      <c r="R112" s="86"/>
      <c r="S112" s="86"/>
      <c r="T112" s="87"/>
      <c r="U112" s="39"/>
      <c r="V112" s="39"/>
      <c r="W112" s="39"/>
      <c r="X112" s="39"/>
      <c r="Y112" s="39"/>
      <c r="Z112" s="39"/>
      <c r="AA112" s="39"/>
      <c r="AB112" s="39"/>
      <c r="AC112" s="39"/>
      <c r="AD112" s="39"/>
      <c r="AE112" s="39"/>
      <c r="AT112" s="18" t="s">
        <v>198</v>
      </c>
      <c r="AU112" s="18" t="s">
        <v>82</v>
      </c>
    </row>
    <row r="113" s="13" customFormat="1">
      <c r="A113" s="13"/>
      <c r="B113" s="233"/>
      <c r="C113" s="234"/>
      <c r="D113" s="227" t="s">
        <v>161</v>
      </c>
      <c r="E113" s="235" t="s">
        <v>19</v>
      </c>
      <c r="F113" s="236" t="s">
        <v>1052</v>
      </c>
      <c r="G113" s="234"/>
      <c r="H113" s="237">
        <v>9</v>
      </c>
      <c r="I113" s="238"/>
      <c r="J113" s="234"/>
      <c r="K113" s="234"/>
      <c r="L113" s="239"/>
      <c r="M113" s="240"/>
      <c r="N113" s="241"/>
      <c r="O113" s="241"/>
      <c r="P113" s="241"/>
      <c r="Q113" s="241"/>
      <c r="R113" s="241"/>
      <c r="S113" s="241"/>
      <c r="T113" s="242"/>
      <c r="U113" s="13"/>
      <c r="V113" s="13"/>
      <c r="W113" s="13"/>
      <c r="X113" s="13"/>
      <c r="Y113" s="13"/>
      <c r="Z113" s="13"/>
      <c r="AA113" s="13"/>
      <c r="AB113" s="13"/>
      <c r="AC113" s="13"/>
      <c r="AD113" s="13"/>
      <c r="AE113" s="13"/>
      <c r="AT113" s="243" t="s">
        <v>161</v>
      </c>
      <c r="AU113" s="243" t="s">
        <v>82</v>
      </c>
      <c r="AV113" s="13" t="s">
        <v>82</v>
      </c>
      <c r="AW113" s="13" t="s">
        <v>35</v>
      </c>
      <c r="AX113" s="13" t="s">
        <v>80</v>
      </c>
      <c r="AY113" s="243" t="s">
        <v>150</v>
      </c>
    </row>
    <row r="114" s="2" customFormat="1" ht="16.5" customHeight="1">
      <c r="A114" s="39"/>
      <c r="B114" s="40"/>
      <c r="C114" s="259" t="s">
        <v>223</v>
      </c>
      <c r="D114" s="259" t="s">
        <v>258</v>
      </c>
      <c r="E114" s="260" t="s">
        <v>459</v>
      </c>
      <c r="F114" s="261" t="s">
        <v>460</v>
      </c>
      <c r="G114" s="262" t="s">
        <v>425</v>
      </c>
      <c r="H114" s="263">
        <v>3</v>
      </c>
      <c r="I114" s="264"/>
      <c r="J114" s="265">
        <f>ROUND(I114*H114,2)</f>
        <v>0</v>
      </c>
      <c r="K114" s="261" t="s">
        <v>625</v>
      </c>
      <c r="L114" s="266"/>
      <c r="M114" s="267" t="s">
        <v>19</v>
      </c>
      <c r="N114" s="268" t="s">
        <v>46</v>
      </c>
      <c r="O114" s="86"/>
      <c r="P114" s="223">
        <f>O114*H114</f>
        <v>0</v>
      </c>
      <c r="Q114" s="223">
        <v>1.516</v>
      </c>
      <c r="R114" s="223">
        <f>Q114*H114</f>
        <v>4.548</v>
      </c>
      <c r="S114" s="223">
        <v>0</v>
      </c>
      <c r="T114" s="224">
        <f>S114*H114</f>
        <v>0</v>
      </c>
      <c r="U114" s="39"/>
      <c r="V114" s="39"/>
      <c r="W114" s="39"/>
      <c r="X114" s="39"/>
      <c r="Y114" s="39"/>
      <c r="Z114" s="39"/>
      <c r="AA114" s="39"/>
      <c r="AB114" s="39"/>
      <c r="AC114" s="39"/>
      <c r="AD114" s="39"/>
      <c r="AE114" s="39"/>
      <c r="AR114" s="225" t="s">
        <v>238</v>
      </c>
      <c r="AT114" s="225" t="s">
        <v>258</v>
      </c>
      <c r="AU114" s="225" t="s">
        <v>82</v>
      </c>
      <c r="AY114" s="18" t="s">
        <v>150</v>
      </c>
      <c r="BE114" s="226">
        <f>IF(N114="základní",J114,0)</f>
        <v>0</v>
      </c>
      <c r="BF114" s="226">
        <f>IF(N114="snížená",J114,0)</f>
        <v>0</v>
      </c>
      <c r="BG114" s="226">
        <f>IF(N114="zákl. přenesená",J114,0)</f>
        <v>0</v>
      </c>
      <c r="BH114" s="226">
        <f>IF(N114="sníž. přenesená",J114,0)</f>
        <v>0</v>
      </c>
      <c r="BI114" s="226">
        <f>IF(N114="nulová",J114,0)</f>
        <v>0</v>
      </c>
      <c r="BJ114" s="18" t="s">
        <v>156</v>
      </c>
      <c r="BK114" s="226">
        <f>ROUND(I114*H114,2)</f>
        <v>0</v>
      </c>
      <c r="BL114" s="18" t="s">
        <v>156</v>
      </c>
      <c r="BM114" s="225" t="s">
        <v>1053</v>
      </c>
    </row>
    <row r="115" s="2" customFormat="1">
      <c r="A115" s="39"/>
      <c r="B115" s="40"/>
      <c r="C115" s="41"/>
      <c r="D115" s="227" t="s">
        <v>158</v>
      </c>
      <c r="E115" s="41"/>
      <c r="F115" s="228" t="s">
        <v>460</v>
      </c>
      <c r="G115" s="41"/>
      <c r="H115" s="41"/>
      <c r="I115" s="229"/>
      <c r="J115" s="41"/>
      <c r="K115" s="41"/>
      <c r="L115" s="45"/>
      <c r="M115" s="230"/>
      <c r="N115" s="231"/>
      <c r="O115" s="86"/>
      <c r="P115" s="86"/>
      <c r="Q115" s="86"/>
      <c r="R115" s="86"/>
      <c r="S115" s="86"/>
      <c r="T115" s="87"/>
      <c r="U115" s="39"/>
      <c r="V115" s="39"/>
      <c r="W115" s="39"/>
      <c r="X115" s="39"/>
      <c r="Y115" s="39"/>
      <c r="Z115" s="39"/>
      <c r="AA115" s="39"/>
      <c r="AB115" s="39"/>
      <c r="AC115" s="39"/>
      <c r="AD115" s="39"/>
      <c r="AE115" s="39"/>
      <c r="AT115" s="18" t="s">
        <v>158</v>
      </c>
      <c r="AU115" s="18" t="s">
        <v>82</v>
      </c>
    </row>
    <row r="116" s="2" customFormat="1">
      <c r="A116" s="39"/>
      <c r="B116" s="40"/>
      <c r="C116" s="41"/>
      <c r="D116" s="227" t="s">
        <v>159</v>
      </c>
      <c r="E116" s="41"/>
      <c r="F116" s="232" t="s">
        <v>1054</v>
      </c>
      <c r="G116" s="41"/>
      <c r="H116" s="41"/>
      <c r="I116" s="229"/>
      <c r="J116" s="41"/>
      <c r="K116" s="41"/>
      <c r="L116" s="45"/>
      <c r="M116" s="230"/>
      <c r="N116" s="231"/>
      <c r="O116" s="86"/>
      <c r="P116" s="86"/>
      <c r="Q116" s="86"/>
      <c r="R116" s="86"/>
      <c r="S116" s="86"/>
      <c r="T116" s="87"/>
      <c r="U116" s="39"/>
      <c r="V116" s="39"/>
      <c r="W116" s="39"/>
      <c r="X116" s="39"/>
      <c r="Y116" s="39"/>
      <c r="Z116" s="39"/>
      <c r="AA116" s="39"/>
      <c r="AB116" s="39"/>
      <c r="AC116" s="39"/>
      <c r="AD116" s="39"/>
      <c r="AE116" s="39"/>
      <c r="AT116" s="18" t="s">
        <v>159</v>
      </c>
      <c r="AU116" s="18" t="s">
        <v>82</v>
      </c>
    </row>
    <row r="117" s="14" customFormat="1">
      <c r="A117" s="14"/>
      <c r="B117" s="249"/>
      <c r="C117" s="250"/>
      <c r="D117" s="227" t="s">
        <v>161</v>
      </c>
      <c r="E117" s="251" t="s">
        <v>19</v>
      </c>
      <c r="F117" s="252" t="s">
        <v>1042</v>
      </c>
      <c r="G117" s="250"/>
      <c r="H117" s="251" t="s">
        <v>19</v>
      </c>
      <c r="I117" s="253"/>
      <c r="J117" s="250"/>
      <c r="K117" s="250"/>
      <c r="L117" s="254"/>
      <c r="M117" s="255"/>
      <c r="N117" s="256"/>
      <c r="O117" s="256"/>
      <c r="P117" s="256"/>
      <c r="Q117" s="256"/>
      <c r="R117" s="256"/>
      <c r="S117" s="256"/>
      <c r="T117" s="257"/>
      <c r="U117" s="14"/>
      <c r="V117" s="14"/>
      <c r="W117" s="14"/>
      <c r="X117" s="14"/>
      <c r="Y117" s="14"/>
      <c r="Z117" s="14"/>
      <c r="AA117" s="14"/>
      <c r="AB117" s="14"/>
      <c r="AC117" s="14"/>
      <c r="AD117" s="14"/>
      <c r="AE117" s="14"/>
      <c r="AT117" s="258" t="s">
        <v>161</v>
      </c>
      <c r="AU117" s="258" t="s">
        <v>82</v>
      </c>
      <c r="AV117" s="14" t="s">
        <v>80</v>
      </c>
      <c r="AW117" s="14" t="s">
        <v>35</v>
      </c>
      <c r="AX117" s="14" t="s">
        <v>73</v>
      </c>
      <c r="AY117" s="258" t="s">
        <v>150</v>
      </c>
    </row>
    <row r="118" s="13" customFormat="1">
      <c r="A118" s="13"/>
      <c r="B118" s="233"/>
      <c r="C118" s="234"/>
      <c r="D118" s="227" t="s">
        <v>161</v>
      </c>
      <c r="E118" s="235" t="s">
        <v>19</v>
      </c>
      <c r="F118" s="236" t="s">
        <v>1055</v>
      </c>
      <c r="G118" s="234"/>
      <c r="H118" s="237">
        <v>3</v>
      </c>
      <c r="I118" s="238"/>
      <c r="J118" s="234"/>
      <c r="K118" s="234"/>
      <c r="L118" s="239"/>
      <c r="M118" s="240"/>
      <c r="N118" s="241"/>
      <c r="O118" s="241"/>
      <c r="P118" s="241"/>
      <c r="Q118" s="241"/>
      <c r="R118" s="241"/>
      <c r="S118" s="241"/>
      <c r="T118" s="242"/>
      <c r="U118" s="13"/>
      <c r="V118" s="13"/>
      <c r="W118" s="13"/>
      <c r="X118" s="13"/>
      <c r="Y118" s="13"/>
      <c r="Z118" s="13"/>
      <c r="AA118" s="13"/>
      <c r="AB118" s="13"/>
      <c r="AC118" s="13"/>
      <c r="AD118" s="13"/>
      <c r="AE118" s="13"/>
      <c r="AT118" s="243" t="s">
        <v>161</v>
      </c>
      <c r="AU118" s="243" t="s">
        <v>82</v>
      </c>
      <c r="AV118" s="13" t="s">
        <v>82</v>
      </c>
      <c r="AW118" s="13" t="s">
        <v>35</v>
      </c>
      <c r="AX118" s="13" t="s">
        <v>73</v>
      </c>
      <c r="AY118" s="243" t="s">
        <v>150</v>
      </c>
    </row>
    <row r="119" s="2" customFormat="1" ht="55.5" customHeight="1">
      <c r="A119" s="39"/>
      <c r="B119" s="40"/>
      <c r="C119" s="214" t="s">
        <v>231</v>
      </c>
      <c r="D119" s="214" t="s">
        <v>152</v>
      </c>
      <c r="E119" s="215" t="s">
        <v>1056</v>
      </c>
      <c r="F119" s="216" t="s">
        <v>1057</v>
      </c>
      <c r="G119" s="217" t="s">
        <v>187</v>
      </c>
      <c r="H119" s="218">
        <v>1</v>
      </c>
      <c r="I119" s="219"/>
      <c r="J119" s="220">
        <f>ROUND(I119*H119,2)</f>
        <v>0</v>
      </c>
      <c r="K119" s="216" t="s">
        <v>19</v>
      </c>
      <c r="L119" s="45"/>
      <c r="M119" s="221" t="s">
        <v>19</v>
      </c>
      <c r="N119" s="222" t="s">
        <v>46</v>
      </c>
      <c r="O119" s="86"/>
      <c r="P119" s="223">
        <f>O119*H119</f>
        <v>0</v>
      </c>
      <c r="Q119" s="223">
        <v>320.5335</v>
      </c>
      <c r="R119" s="223">
        <f>Q119*H119</f>
        <v>320.5335</v>
      </c>
      <c r="S119" s="223">
        <v>0</v>
      </c>
      <c r="T119" s="224">
        <f>S119*H119</f>
        <v>0</v>
      </c>
      <c r="U119" s="39"/>
      <c r="V119" s="39"/>
      <c r="W119" s="39"/>
      <c r="X119" s="39"/>
      <c r="Y119" s="39"/>
      <c r="Z119" s="39"/>
      <c r="AA119" s="39"/>
      <c r="AB119" s="39"/>
      <c r="AC119" s="39"/>
      <c r="AD119" s="39"/>
      <c r="AE119" s="39"/>
      <c r="AR119" s="225" t="s">
        <v>156</v>
      </c>
      <c r="AT119" s="225" t="s">
        <v>152</v>
      </c>
      <c r="AU119" s="225" t="s">
        <v>82</v>
      </c>
      <c r="AY119" s="18" t="s">
        <v>150</v>
      </c>
      <c r="BE119" s="226">
        <f>IF(N119="základní",J119,0)</f>
        <v>0</v>
      </c>
      <c r="BF119" s="226">
        <f>IF(N119="snížená",J119,0)</f>
        <v>0</v>
      </c>
      <c r="BG119" s="226">
        <f>IF(N119="zákl. přenesená",J119,0)</f>
        <v>0</v>
      </c>
      <c r="BH119" s="226">
        <f>IF(N119="sníž. přenesená",J119,0)</f>
        <v>0</v>
      </c>
      <c r="BI119" s="226">
        <f>IF(N119="nulová",J119,0)</f>
        <v>0</v>
      </c>
      <c r="BJ119" s="18" t="s">
        <v>156</v>
      </c>
      <c r="BK119" s="226">
        <f>ROUND(I119*H119,2)</f>
        <v>0</v>
      </c>
      <c r="BL119" s="18" t="s">
        <v>156</v>
      </c>
      <c r="BM119" s="225" t="s">
        <v>1058</v>
      </c>
    </row>
    <row r="120" s="2" customFormat="1">
      <c r="A120" s="39"/>
      <c r="B120" s="40"/>
      <c r="C120" s="41"/>
      <c r="D120" s="227" t="s">
        <v>158</v>
      </c>
      <c r="E120" s="41"/>
      <c r="F120" s="228" t="s">
        <v>1059</v>
      </c>
      <c r="G120" s="41"/>
      <c r="H120" s="41"/>
      <c r="I120" s="229"/>
      <c r="J120" s="41"/>
      <c r="K120" s="41"/>
      <c r="L120" s="45"/>
      <c r="M120" s="230"/>
      <c r="N120" s="231"/>
      <c r="O120" s="86"/>
      <c r="P120" s="86"/>
      <c r="Q120" s="86"/>
      <c r="R120" s="86"/>
      <c r="S120" s="86"/>
      <c r="T120" s="87"/>
      <c r="U120" s="39"/>
      <c r="V120" s="39"/>
      <c r="W120" s="39"/>
      <c r="X120" s="39"/>
      <c r="Y120" s="39"/>
      <c r="Z120" s="39"/>
      <c r="AA120" s="39"/>
      <c r="AB120" s="39"/>
      <c r="AC120" s="39"/>
      <c r="AD120" s="39"/>
      <c r="AE120" s="39"/>
      <c r="AT120" s="18" t="s">
        <v>158</v>
      </c>
      <c r="AU120" s="18" t="s">
        <v>82</v>
      </c>
    </row>
    <row r="121" s="2" customFormat="1">
      <c r="A121" s="39"/>
      <c r="B121" s="40"/>
      <c r="C121" s="41"/>
      <c r="D121" s="227" t="s">
        <v>159</v>
      </c>
      <c r="E121" s="41"/>
      <c r="F121" s="232" t="s">
        <v>1060</v>
      </c>
      <c r="G121" s="41"/>
      <c r="H121" s="41"/>
      <c r="I121" s="229"/>
      <c r="J121" s="41"/>
      <c r="K121" s="41"/>
      <c r="L121" s="45"/>
      <c r="M121" s="230"/>
      <c r="N121" s="231"/>
      <c r="O121" s="86"/>
      <c r="P121" s="86"/>
      <c r="Q121" s="86"/>
      <c r="R121" s="86"/>
      <c r="S121" s="86"/>
      <c r="T121" s="87"/>
      <c r="U121" s="39"/>
      <c r="V121" s="39"/>
      <c r="W121" s="39"/>
      <c r="X121" s="39"/>
      <c r="Y121" s="39"/>
      <c r="Z121" s="39"/>
      <c r="AA121" s="39"/>
      <c r="AB121" s="39"/>
      <c r="AC121" s="39"/>
      <c r="AD121" s="39"/>
      <c r="AE121" s="39"/>
      <c r="AT121" s="18" t="s">
        <v>159</v>
      </c>
      <c r="AU121" s="18" t="s">
        <v>82</v>
      </c>
    </row>
    <row r="122" s="12" customFormat="1" ht="22.8" customHeight="1">
      <c r="A122" s="12"/>
      <c r="B122" s="198"/>
      <c r="C122" s="199"/>
      <c r="D122" s="200" t="s">
        <v>72</v>
      </c>
      <c r="E122" s="212" t="s">
        <v>395</v>
      </c>
      <c r="F122" s="212" t="s">
        <v>396</v>
      </c>
      <c r="G122" s="199"/>
      <c r="H122" s="199"/>
      <c r="I122" s="202"/>
      <c r="J122" s="213">
        <f>BK122</f>
        <v>0</v>
      </c>
      <c r="K122" s="199"/>
      <c r="L122" s="204"/>
      <c r="M122" s="205"/>
      <c r="N122" s="206"/>
      <c r="O122" s="206"/>
      <c r="P122" s="207">
        <f>SUM(P123:P125)</f>
        <v>0</v>
      </c>
      <c r="Q122" s="206"/>
      <c r="R122" s="207">
        <f>SUM(R123:R125)</f>
        <v>0</v>
      </c>
      <c r="S122" s="206"/>
      <c r="T122" s="208">
        <f>SUM(T123:T125)</f>
        <v>0</v>
      </c>
      <c r="U122" s="12"/>
      <c r="V122" s="12"/>
      <c r="W122" s="12"/>
      <c r="X122" s="12"/>
      <c r="Y122" s="12"/>
      <c r="Z122" s="12"/>
      <c r="AA122" s="12"/>
      <c r="AB122" s="12"/>
      <c r="AC122" s="12"/>
      <c r="AD122" s="12"/>
      <c r="AE122" s="12"/>
      <c r="AR122" s="209" t="s">
        <v>80</v>
      </c>
      <c r="AT122" s="210" t="s">
        <v>72</v>
      </c>
      <c r="AU122" s="210" t="s">
        <v>80</v>
      </c>
      <c r="AY122" s="209" t="s">
        <v>150</v>
      </c>
      <c r="BK122" s="211">
        <f>SUM(BK123:BK125)</f>
        <v>0</v>
      </c>
    </row>
    <row r="123" s="2" customFormat="1" ht="24.15" customHeight="1">
      <c r="A123" s="39"/>
      <c r="B123" s="40"/>
      <c r="C123" s="214" t="s">
        <v>238</v>
      </c>
      <c r="D123" s="214" t="s">
        <v>152</v>
      </c>
      <c r="E123" s="215" t="s">
        <v>476</v>
      </c>
      <c r="F123" s="216" t="s">
        <v>477</v>
      </c>
      <c r="G123" s="217" t="s">
        <v>362</v>
      </c>
      <c r="H123" s="218">
        <v>7.3700000000000001</v>
      </c>
      <c r="I123" s="219"/>
      <c r="J123" s="220">
        <f>ROUND(I123*H123,2)</f>
        <v>0</v>
      </c>
      <c r="K123" s="216" t="s">
        <v>625</v>
      </c>
      <c r="L123" s="45"/>
      <c r="M123" s="221" t="s">
        <v>19</v>
      </c>
      <c r="N123" s="222" t="s">
        <v>46</v>
      </c>
      <c r="O123" s="86"/>
      <c r="P123" s="223">
        <f>O123*H123</f>
        <v>0</v>
      </c>
      <c r="Q123" s="223">
        <v>0</v>
      </c>
      <c r="R123" s="223">
        <f>Q123*H123</f>
        <v>0</v>
      </c>
      <c r="S123" s="223">
        <v>0</v>
      </c>
      <c r="T123" s="224">
        <f>S123*H123</f>
        <v>0</v>
      </c>
      <c r="U123" s="39"/>
      <c r="V123" s="39"/>
      <c r="W123" s="39"/>
      <c r="X123" s="39"/>
      <c r="Y123" s="39"/>
      <c r="Z123" s="39"/>
      <c r="AA123" s="39"/>
      <c r="AB123" s="39"/>
      <c r="AC123" s="39"/>
      <c r="AD123" s="39"/>
      <c r="AE123" s="39"/>
      <c r="AR123" s="225" t="s">
        <v>156</v>
      </c>
      <c r="AT123" s="225" t="s">
        <v>152</v>
      </c>
      <c r="AU123" s="225" t="s">
        <v>82</v>
      </c>
      <c r="AY123" s="18" t="s">
        <v>150</v>
      </c>
      <c r="BE123" s="226">
        <f>IF(N123="základní",J123,0)</f>
        <v>0</v>
      </c>
      <c r="BF123" s="226">
        <f>IF(N123="snížená",J123,0)</f>
        <v>0</v>
      </c>
      <c r="BG123" s="226">
        <f>IF(N123="zákl. přenesená",J123,0)</f>
        <v>0</v>
      </c>
      <c r="BH123" s="226">
        <f>IF(N123="sníž. přenesená",J123,0)</f>
        <v>0</v>
      </c>
      <c r="BI123" s="226">
        <f>IF(N123="nulová",J123,0)</f>
        <v>0</v>
      </c>
      <c r="BJ123" s="18" t="s">
        <v>156</v>
      </c>
      <c r="BK123" s="226">
        <f>ROUND(I123*H123,2)</f>
        <v>0</v>
      </c>
      <c r="BL123" s="18" t="s">
        <v>156</v>
      </c>
      <c r="BM123" s="225" t="s">
        <v>1061</v>
      </c>
    </row>
    <row r="124" s="2" customFormat="1">
      <c r="A124" s="39"/>
      <c r="B124" s="40"/>
      <c r="C124" s="41"/>
      <c r="D124" s="227" t="s">
        <v>158</v>
      </c>
      <c r="E124" s="41"/>
      <c r="F124" s="228" t="s">
        <v>479</v>
      </c>
      <c r="G124" s="41"/>
      <c r="H124" s="41"/>
      <c r="I124" s="229"/>
      <c r="J124" s="41"/>
      <c r="K124" s="41"/>
      <c r="L124" s="45"/>
      <c r="M124" s="230"/>
      <c r="N124" s="231"/>
      <c r="O124" s="86"/>
      <c r="P124" s="86"/>
      <c r="Q124" s="86"/>
      <c r="R124" s="86"/>
      <c r="S124" s="86"/>
      <c r="T124" s="87"/>
      <c r="U124" s="39"/>
      <c r="V124" s="39"/>
      <c r="W124" s="39"/>
      <c r="X124" s="39"/>
      <c r="Y124" s="39"/>
      <c r="Z124" s="39"/>
      <c r="AA124" s="39"/>
      <c r="AB124" s="39"/>
      <c r="AC124" s="39"/>
      <c r="AD124" s="39"/>
      <c r="AE124" s="39"/>
      <c r="AT124" s="18" t="s">
        <v>158</v>
      </c>
      <c r="AU124" s="18" t="s">
        <v>82</v>
      </c>
    </row>
    <row r="125" s="2" customFormat="1">
      <c r="A125" s="39"/>
      <c r="B125" s="40"/>
      <c r="C125" s="41"/>
      <c r="D125" s="247" t="s">
        <v>198</v>
      </c>
      <c r="E125" s="41"/>
      <c r="F125" s="248" t="s">
        <v>1062</v>
      </c>
      <c r="G125" s="41"/>
      <c r="H125" s="41"/>
      <c r="I125" s="229"/>
      <c r="J125" s="41"/>
      <c r="K125" s="41"/>
      <c r="L125" s="45"/>
      <c r="M125" s="230"/>
      <c r="N125" s="231"/>
      <c r="O125" s="86"/>
      <c r="P125" s="86"/>
      <c r="Q125" s="86"/>
      <c r="R125" s="86"/>
      <c r="S125" s="86"/>
      <c r="T125" s="87"/>
      <c r="U125" s="39"/>
      <c r="V125" s="39"/>
      <c r="W125" s="39"/>
      <c r="X125" s="39"/>
      <c r="Y125" s="39"/>
      <c r="Z125" s="39"/>
      <c r="AA125" s="39"/>
      <c r="AB125" s="39"/>
      <c r="AC125" s="39"/>
      <c r="AD125" s="39"/>
      <c r="AE125" s="39"/>
      <c r="AT125" s="18" t="s">
        <v>198</v>
      </c>
      <c r="AU125" s="18" t="s">
        <v>82</v>
      </c>
    </row>
    <row r="126" s="12" customFormat="1" ht="25.92" customHeight="1">
      <c r="A126" s="12"/>
      <c r="B126" s="198"/>
      <c r="C126" s="199"/>
      <c r="D126" s="200" t="s">
        <v>72</v>
      </c>
      <c r="E126" s="201" t="s">
        <v>1013</v>
      </c>
      <c r="F126" s="201" t="s">
        <v>1014</v>
      </c>
      <c r="G126" s="199"/>
      <c r="H126" s="199"/>
      <c r="I126" s="202"/>
      <c r="J126" s="203">
        <f>BK126</f>
        <v>0</v>
      </c>
      <c r="K126" s="199"/>
      <c r="L126" s="204"/>
      <c r="M126" s="205"/>
      <c r="N126" s="206"/>
      <c r="O126" s="206"/>
      <c r="P126" s="207">
        <f>P127</f>
        <v>0</v>
      </c>
      <c r="Q126" s="206"/>
      <c r="R126" s="207">
        <f>R127</f>
        <v>0</v>
      </c>
      <c r="S126" s="206"/>
      <c r="T126" s="208">
        <f>T127</f>
        <v>0</v>
      </c>
      <c r="U126" s="12"/>
      <c r="V126" s="12"/>
      <c r="W126" s="12"/>
      <c r="X126" s="12"/>
      <c r="Y126" s="12"/>
      <c r="Z126" s="12"/>
      <c r="AA126" s="12"/>
      <c r="AB126" s="12"/>
      <c r="AC126" s="12"/>
      <c r="AD126" s="12"/>
      <c r="AE126" s="12"/>
      <c r="AR126" s="209" t="s">
        <v>82</v>
      </c>
      <c r="AT126" s="210" t="s">
        <v>72</v>
      </c>
      <c r="AU126" s="210" t="s">
        <v>73</v>
      </c>
      <c r="AY126" s="209" t="s">
        <v>150</v>
      </c>
      <c r="BK126" s="211">
        <f>BK127</f>
        <v>0</v>
      </c>
    </row>
    <row r="127" s="12" customFormat="1" ht="22.8" customHeight="1">
      <c r="A127" s="12"/>
      <c r="B127" s="198"/>
      <c r="C127" s="199"/>
      <c r="D127" s="200" t="s">
        <v>72</v>
      </c>
      <c r="E127" s="212" t="s">
        <v>1063</v>
      </c>
      <c r="F127" s="212" t="s">
        <v>1064</v>
      </c>
      <c r="G127" s="199"/>
      <c r="H127" s="199"/>
      <c r="I127" s="202"/>
      <c r="J127" s="213">
        <f>BK127</f>
        <v>0</v>
      </c>
      <c r="K127" s="199"/>
      <c r="L127" s="204"/>
      <c r="M127" s="205"/>
      <c r="N127" s="206"/>
      <c r="O127" s="206"/>
      <c r="P127" s="207">
        <f>SUM(P128:P129)</f>
        <v>0</v>
      </c>
      <c r="Q127" s="206"/>
      <c r="R127" s="207">
        <f>SUM(R128:R129)</f>
        <v>0</v>
      </c>
      <c r="S127" s="206"/>
      <c r="T127" s="208">
        <f>SUM(T128:T129)</f>
        <v>0</v>
      </c>
      <c r="U127" s="12"/>
      <c r="V127" s="12"/>
      <c r="W127" s="12"/>
      <c r="X127" s="12"/>
      <c r="Y127" s="12"/>
      <c r="Z127" s="12"/>
      <c r="AA127" s="12"/>
      <c r="AB127" s="12"/>
      <c r="AC127" s="12"/>
      <c r="AD127" s="12"/>
      <c r="AE127" s="12"/>
      <c r="AR127" s="209" t="s">
        <v>82</v>
      </c>
      <c r="AT127" s="210" t="s">
        <v>72</v>
      </c>
      <c r="AU127" s="210" t="s">
        <v>80</v>
      </c>
      <c r="AY127" s="209" t="s">
        <v>150</v>
      </c>
      <c r="BK127" s="211">
        <f>SUM(BK128:BK129)</f>
        <v>0</v>
      </c>
    </row>
    <row r="128" s="2" customFormat="1" ht="24.15" customHeight="1">
      <c r="A128" s="39"/>
      <c r="B128" s="40"/>
      <c r="C128" s="214" t="s">
        <v>249</v>
      </c>
      <c r="D128" s="214" t="s">
        <v>152</v>
      </c>
      <c r="E128" s="215" t="s">
        <v>1065</v>
      </c>
      <c r="F128" s="216" t="s">
        <v>1066</v>
      </c>
      <c r="G128" s="217" t="s">
        <v>187</v>
      </c>
      <c r="H128" s="218">
        <v>1</v>
      </c>
      <c r="I128" s="219"/>
      <c r="J128" s="220">
        <f>ROUND(I128*H128,2)</f>
        <v>0</v>
      </c>
      <c r="K128" s="216" t="s">
        <v>19</v>
      </c>
      <c r="L128" s="45"/>
      <c r="M128" s="221" t="s">
        <v>19</v>
      </c>
      <c r="N128" s="222" t="s">
        <v>46</v>
      </c>
      <c r="O128" s="86"/>
      <c r="P128" s="223">
        <f>O128*H128</f>
        <v>0</v>
      </c>
      <c r="Q128" s="223">
        <v>0</v>
      </c>
      <c r="R128" s="223">
        <f>Q128*H128</f>
        <v>0</v>
      </c>
      <c r="S128" s="223">
        <v>0</v>
      </c>
      <c r="T128" s="224">
        <f>S128*H128</f>
        <v>0</v>
      </c>
      <c r="U128" s="39"/>
      <c r="V128" s="39"/>
      <c r="W128" s="39"/>
      <c r="X128" s="39"/>
      <c r="Y128" s="39"/>
      <c r="Z128" s="39"/>
      <c r="AA128" s="39"/>
      <c r="AB128" s="39"/>
      <c r="AC128" s="39"/>
      <c r="AD128" s="39"/>
      <c r="AE128" s="39"/>
      <c r="AR128" s="225" t="s">
        <v>304</v>
      </c>
      <c r="AT128" s="225" t="s">
        <v>152</v>
      </c>
      <c r="AU128" s="225" t="s">
        <v>82</v>
      </c>
      <c r="AY128" s="18" t="s">
        <v>150</v>
      </c>
      <c r="BE128" s="226">
        <f>IF(N128="základní",J128,0)</f>
        <v>0</v>
      </c>
      <c r="BF128" s="226">
        <f>IF(N128="snížená",J128,0)</f>
        <v>0</v>
      </c>
      <c r="BG128" s="226">
        <f>IF(N128="zákl. přenesená",J128,0)</f>
        <v>0</v>
      </c>
      <c r="BH128" s="226">
        <f>IF(N128="sníž. přenesená",J128,0)</f>
        <v>0</v>
      </c>
      <c r="BI128" s="226">
        <f>IF(N128="nulová",J128,0)</f>
        <v>0</v>
      </c>
      <c r="BJ128" s="18" t="s">
        <v>156</v>
      </c>
      <c r="BK128" s="226">
        <f>ROUND(I128*H128,2)</f>
        <v>0</v>
      </c>
      <c r="BL128" s="18" t="s">
        <v>304</v>
      </c>
      <c r="BM128" s="225" t="s">
        <v>1067</v>
      </c>
    </row>
    <row r="129" s="2" customFormat="1">
      <c r="A129" s="39"/>
      <c r="B129" s="40"/>
      <c r="C129" s="41"/>
      <c r="D129" s="227" t="s">
        <v>158</v>
      </c>
      <c r="E129" s="41"/>
      <c r="F129" s="228" t="s">
        <v>1066</v>
      </c>
      <c r="G129" s="41"/>
      <c r="H129" s="41"/>
      <c r="I129" s="229"/>
      <c r="J129" s="41"/>
      <c r="K129" s="41"/>
      <c r="L129" s="45"/>
      <c r="M129" s="269"/>
      <c r="N129" s="270"/>
      <c r="O129" s="271"/>
      <c r="P129" s="271"/>
      <c r="Q129" s="271"/>
      <c r="R129" s="271"/>
      <c r="S129" s="271"/>
      <c r="T129" s="272"/>
      <c r="U129" s="39"/>
      <c r="V129" s="39"/>
      <c r="W129" s="39"/>
      <c r="X129" s="39"/>
      <c r="Y129" s="39"/>
      <c r="Z129" s="39"/>
      <c r="AA129" s="39"/>
      <c r="AB129" s="39"/>
      <c r="AC129" s="39"/>
      <c r="AD129" s="39"/>
      <c r="AE129" s="39"/>
      <c r="AT129" s="18" t="s">
        <v>158</v>
      </c>
      <c r="AU129" s="18" t="s">
        <v>82</v>
      </c>
    </row>
    <row r="130" s="2" customFormat="1" ht="6.96" customHeight="1">
      <c r="A130" s="39"/>
      <c r="B130" s="61"/>
      <c r="C130" s="62"/>
      <c r="D130" s="62"/>
      <c r="E130" s="62"/>
      <c r="F130" s="62"/>
      <c r="G130" s="62"/>
      <c r="H130" s="62"/>
      <c r="I130" s="62"/>
      <c r="J130" s="62"/>
      <c r="K130" s="62"/>
      <c r="L130" s="45"/>
      <c r="M130" s="39"/>
      <c r="O130" s="39"/>
      <c r="P130" s="39"/>
      <c r="Q130" s="39"/>
      <c r="R130" s="39"/>
      <c r="S130" s="39"/>
      <c r="T130" s="39"/>
      <c r="U130" s="39"/>
      <c r="V130" s="39"/>
      <c r="W130" s="39"/>
      <c r="X130" s="39"/>
      <c r="Y130" s="39"/>
      <c r="Z130" s="39"/>
      <c r="AA130" s="39"/>
      <c r="AB130" s="39"/>
      <c r="AC130" s="39"/>
      <c r="AD130" s="39"/>
      <c r="AE130" s="39"/>
    </row>
  </sheetData>
  <sheetProtection sheet="1" autoFilter="0" formatColumns="0" formatRows="0" objects="1" scenarios="1" spinCount="100000" saltValue="D3gsdYk187HYO/iA9QN/6f5lvCWsj2/2uUMfX5CiYfYEi2cd0RTYmi6Sh+jIVvGxZnphZ3h0s6tVLE9zRkOofw==" hashValue="mtgOD/6RRmCMfz78QzOq/rOSaUQHgmyW7oEDNjM/4uiMmni9amy56EnXRUMSyX3MTiaHViA9GdgG40gpC2wLUQ==" algorithmName="SHA-512" password="CC35"/>
  <autoFilter ref="C90:K129"/>
  <mergeCells count="12">
    <mergeCell ref="E7:H7"/>
    <mergeCell ref="E9:H9"/>
    <mergeCell ref="E11:H11"/>
    <mergeCell ref="E20:H20"/>
    <mergeCell ref="E29:H29"/>
    <mergeCell ref="E50:H50"/>
    <mergeCell ref="E52:H52"/>
    <mergeCell ref="E54:H54"/>
    <mergeCell ref="E79:H79"/>
    <mergeCell ref="E81:H81"/>
    <mergeCell ref="E83:H83"/>
    <mergeCell ref="L2:V2"/>
  </mergeCells>
  <hyperlinks>
    <hyperlink ref="F96" r:id="rId1" display="https://podminky.urs.cz/item/CS_URS_2025_01/113151111"/>
    <hyperlink ref="F108" r:id="rId2" display="https://podminky.urs.cz/item/CS_URS_2025_01/564211012"/>
    <hyperlink ref="F112" r:id="rId3" display="https://podminky.urs.cz/item/CS_URS_2025_01/584121108"/>
    <hyperlink ref="F125" r:id="rId4" display="https://podminky.urs.cz/item/CS_URS_2025_01/998226011"/>
  </hyperlinks>
  <pageMargins left="0.39375" right="0.39375" top="0.39375" bottom="0.39375" header="0" footer="0"/>
  <pageSetup paperSize="9" orientation="portrait" blackAndWhite="1" fitToHeight="100"/>
  <headerFooter>
    <oddFooter>&amp;CStrana &amp;P z &amp;N</oddFooter>
  </headerFooter>
  <drawing r:id="rId5"/>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123</v>
      </c>
    </row>
    <row r="3" s="1" customFormat="1" ht="6.96" customHeight="1">
      <c r="B3" s="140"/>
      <c r="C3" s="141"/>
      <c r="D3" s="141"/>
      <c r="E3" s="141"/>
      <c r="F3" s="141"/>
      <c r="G3" s="141"/>
      <c r="H3" s="141"/>
      <c r="I3" s="141"/>
      <c r="J3" s="141"/>
      <c r="K3" s="141"/>
      <c r="L3" s="21"/>
      <c r="AT3" s="18" t="s">
        <v>82</v>
      </c>
    </row>
    <row r="4" s="1" customFormat="1" ht="24.96" customHeight="1">
      <c r="B4" s="21"/>
      <c r="D4" s="142" t="s">
        <v>124</v>
      </c>
      <c r="L4" s="21"/>
      <c r="M4" s="143" t="s">
        <v>10</v>
      </c>
      <c r="AT4" s="18" t="s">
        <v>35</v>
      </c>
    </row>
    <row r="5" s="1" customFormat="1" ht="6.96" customHeight="1">
      <c r="B5" s="21"/>
      <c r="L5" s="21"/>
    </row>
    <row r="6" s="1" customFormat="1" ht="12" customHeight="1">
      <c r="B6" s="21"/>
      <c r="D6" s="144" t="s">
        <v>16</v>
      </c>
      <c r="L6" s="21"/>
    </row>
    <row r="7" s="1" customFormat="1" ht="16.5" customHeight="1">
      <c r="B7" s="21"/>
      <c r="E7" s="145" t="str">
        <f>'Rekapitulace stavby'!K6</f>
        <v>Úpa, Malá Úpa, odstranění povodňových škod</v>
      </c>
      <c r="F7" s="144"/>
      <c r="G7" s="144"/>
      <c r="H7" s="144"/>
      <c r="L7" s="21"/>
    </row>
    <row r="8" s="1" customFormat="1" ht="12" customHeight="1">
      <c r="B8" s="21"/>
      <c r="D8" s="144" t="s">
        <v>125</v>
      </c>
      <c r="L8" s="21"/>
    </row>
    <row r="9" s="2" customFormat="1" ht="16.5" customHeight="1">
      <c r="A9" s="39"/>
      <c r="B9" s="45"/>
      <c r="C9" s="39"/>
      <c r="D9" s="39"/>
      <c r="E9" s="145" t="s">
        <v>766</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127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543</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5" t="s">
        <v>19</v>
      </c>
      <c r="G13" s="39"/>
      <c r="H13" s="39"/>
      <c r="I13" s="144" t="s">
        <v>20</v>
      </c>
      <c r="J13" s="135"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5" t="s">
        <v>22</v>
      </c>
      <c r="G14" s="39"/>
      <c r="H14" s="39"/>
      <c r="I14" s="144" t="s">
        <v>23</v>
      </c>
      <c r="J14" s="148" t="str">
        <f>'Rekapitulace stavby'!AN8</f>
        <v>16.12.2025</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5" t="s">
        <v>27</v>
      </c>
      <c r="K16" s="39"/>
      <c r="L16" s="146"/>
      <c r="S16" s="39"/>
      <c r="T16" s="39"/>
      <c r="U16" s="39"/>
      <c r="V16" s="39"/>
      <c r="W16" s="39"/>
      <c r="X16" s="39"/>
      <c r="Y16" s="39"/>
      <c r="Z16" s="39"/>
      <c r="AA16" s="39"/>
      <c r="AB16" s="39"/>
      <c r="AC16" s="39"/>
      <c r="AD16" s="39"/>
      <c r="AE16" s="39"/>
    </row>
    <row r="17" s="2" customFormat="1" ht="18" customHeight="1">
      <c r="A17" s="39"/>
      <c r="B17" s="45"/>
      <c r="C17" s="39"/>
      <c r="D17" s="39"/>
      <c r="E17" s="135" t="s">
        <v>28</v>
      </c>
      <c r="F17" s="39"/>
      <c r="G17" s="39"/>
      <c r="H17" s="39"/>
      <c r="I17" s="144" t="s">
        <v>29</v>
      </c>
      <c r="J17" s="135" t="s">
        <v>30</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31</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5"/>
      <c r="G20" s="135"/>
      <c r="H20" s="135"/>
      <c r="I20" s="144" t="s">
        <v>29</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33</v>
      </c>
      <c r="E22" s="39"/>
      <c r="F22" s="39"/>
      <c r="G22" s="39"/>
      <c r="H22" s="39"/>
      <c r="I22" s="144" t="s">
        <v>26</v>
      </c>
      <c r="J22" s="135" t="s">
        <v>19</v>
      </c>
      <c r="K22" s="39"/>
      <c r="L22" s="146"/>
      <c r="S22" s="39"/>
      <c r="T22" s="39"/>
      <c r="U22" s="39"/>
      <c r="V22" s="39"/>
      <c r="W22" s="39"/>
      <c r="X22" s="39"/>
      <c r="Y22" s="39"/>
      <c r="Z22" s="39"/>
      <c r="AA22" s="39"/>
      <c r="AB22" s="39"/>
      <c r="AC22" s="39"/>
      <c r="AD22" s="39"/>
      <c r="AE22" s="39"/>
    </row>
    <row r="23" s="2" customFormat="1" ht="18" customHeight="1">
      <c r="A23" s="39"/>
      <c r="B23" s="45"/>
      <c r="C23" s="39"/>
      <c r="D23" s="39"/>
      <c r="E23" s="135" t="s">
        <v>34</v>
      </c>
      <c r="F23" s="39"/>
      <c r="G23" s="39"/>
      <c r="H23" s="39"/>
      <c r="I23" s="144" t="s">
        <v>29</v>
      </c>
      <c r="J23" s="135" t="s">
        <v>19</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36</v>
      </c>
      <c r="E25" s="39"/>
      <c r="F25" s="39"/>
      <c r="G25" s="39"/>
      <c r="H25" s="39"/>
      <c r="I25" s="144" t="s">
        <v>26</v>
      </c>
      <c r="J25" s="135" t="str">
        <f>IF('Rekapitulace stavby'!AN19="","",'Rekapitulace stavby'!AN19)</f>
        <v/>
      </c>
      <c r="K25" s="39"/>
      <c r="L25" s="146"/>
      <c r="S25" s="39"/>
      <c r="T25" s="39"/>
      <c r="U25" s="39"/>
      <c r="V25" s="39"/>
      <c r="W25" s="39"/>
      <c r="X25" s="39"/>
      <c r="Y25" s="39"/>
      <c r="Z25" s="39"/>
      <c r="AA25" s="39"/>
      <c r="AB25" s="39"/>
      <c r="AC25" s="39"/>
      <c r="AD25" s="39"/>
      <c r="AE25" s="39"/>
    </row>
    <row r="26" s="2" customFormat="1" ht="18" customHeight="1">
      <c r="A26" s="39"/>
      <c r="B26" s="45"/>
      <c r="C26" s="39"/>
      <c r="D26" s="39"/>
      <c r="E26" s="135" t="str">
        <f>IF('Rekapitulace stavby'!E20="","",'Rekapitulace stavby'!E20)</f>
        <v xml:space="preserve"> </v>
      </c>
      <c r="F26" s="39"/>
      <c r="G26" s="39"/>
      <c r="H26" s="39"/>
      <c r="I26" s="144" t="s">
        <v>29</v>
      </c>
      <c r="J26" s="135" t="str">
        <f>IF('Rekapitulace stavby'!AN20="","",'Rekapitulace stavby'!AN20)</f>
        <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37</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38</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39</v>
      </c>
      <c r="E32" s="39"/>
      <c r="F32" s="39"/>
      <c r="G32" s="39"/>
      <c r="H32" s="39"/>
      <c r="I32" s="39"/>
      <c r="J32" s="155">
        <f>ROUND(J88,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41</v>
      </c>
      <c r="G34" s="39"/>
      <c r="H34" s="39"/>
      <c r="I34" s="156" t="s">
        <v>40</v>
      </c>
      <c r="J34" s="156" t="s">
        <v>42</v>
      </c>
      <c r="K34" s="39"/>
      <c r="L34" s="146"/>
      <c r="S34" s="39"/>
      <c r="T34" s="39"/>
      <c r="U34" s="39"/>
      <c r="V34" s="39"/>
      <c r="W34" s="39"/>
      <c r="X34" s="39"/>
      <c r="Y34" s="39"/>
      <c r="Z34" s="39"/>
      <c r="AA34" s="39"/>
      <c r="AB34" s="39"/>
      <c r="AC34" s="39"/>
      <c r="AD34" s="39"/>
      <c r="AE34" s="39"/>
    </row>
    <row r="35" hidden="1" s="2" customFormat="1" ht="14.4" customHeight="1">
      <c r="A35" s="39"/>
      <c r="B35" s="45"/>
      <c r="C35" s="39"/>
      <c r="D35" s="157" t="s">
        <v>43</v>
      </c>
      <c r="E35" s="144" t="s">
        <v>44</v>
      </c>
      <c r="F35" s="158">
        <f>ROUND((SUM(BE88:BE134)),  2)</f>
        <v>0</v>
      </c>
      <c r="G35" s="39"/>
      <c r="H35" s="39"/>
      <c r="I35" s="159">
        <v>0.20999999999999999</v>
      </c>
      <c r="J35" s="158">
        <f>ROUND(((SUM(BE88:BE134))*I35),  2)</f>
        <v>0</v>
      </c>
      <c r="K35" s="39"/>
      <c r="L35" s="146"/>
      <c r="S35" s="39"/>
      <c r="T35" s="39"/>
      <c r="U35" s="39"/>
      <c r="V35" s="39"/>
      <c r="W35" s="39"/>
      <c r="X35" s="39"/>
      <c r="Y35" s="39"/>
      <c r="Z35" s="39"/>
      <c r="AA35" s="39"/>
      <c r="AB35" s="39"/>
      <c r="AC35" s="39"/>
      <c r="AD35" s="39"/>
      <c r="AE35" s="39"/>
    </row>
    <row r="36" hidden="1" s="2" customFormat="1" ht="14.4" customHeight="1">
      <c r="A36" s="39"/>
      <c r="B36" s="45"/>
      <c r="C36" s="39"/>
      <c r="D36" s="39"/>
      <c r="E36" s="144" t="s">
        <v>45</v>
      </c>
      <c r="F36" s="158">
        <f>ROUND((SUM(BF88:BF134)),  2)</f>
        <v>0</v>
      </c>
      <c r="G36" s="39"/>
      <c r="H36" s="39"/>
      <c r="I36" s="159">
        <v>0.12</v>
      </c>
      <c r="J36" s="158">
        <f>ROUND(((SUM(BF88:BF134))*I36),  2)</f>
        <v>0</v>
      </c>
      <c r="K36" s="39"/>
      <c r="L36" s="146"/>
      <c r="S36" s="39"/>
      <c r="T36" s="39"/>
      <c r="U36" s="39"/>
      <c r="V36" s="39"/>
      <c r="W36" s="39"/>
      <c r="X36" s="39"/>
      <c r="Y36" s="39"/>
      <c r="Z36" s="39"/>
      <c r="AA36" s="39"/>
      <c r="AB36" s="39"/>
      <c r="AC36" s="39"/>
      <c r="AD36" s="39"/>
      <c r="AE36" s="39"/>
    </row>
    <row r="37" s="2" customFormat="1" ht="14.4" customHeight="1">
      <c r="A37" s="39"/>
      <c r="B37" s="45"/>
      <c r="C37" s="39"/>
      <c r="D37" s="144" t="s">
        <v>43</v>
      </c>
      <c r="E37" s="144" t="s">
        <v>46</v>
      </c>
      <c r="F37" s="158">
        <f>ROUND((SUM(BG88:BG134)),  2)</f>
        <v>0</v>
      </c>
      <c r="G37" s="39"/>
      <c r="H37" s="39"/>
      <c r="I37" s="159">
        <v>0.20999999999999999</v>
      </c>
      <c r="J37" s="158">
        <f>0</f>
        <v>0</v>
      </c>
      <c r="K37" s="39"/>
      <c r="L37" s="146"/>
      <c r="S37" s="39"/>
      <c r="T37" s="39"/>
      <c r="U37" s="39"/>
      <c r="V37" s="39"/>
      <c r="W37" s="39"/>
      <c r="X37" s="39"/>
      <c r="Y37" s="39"/>
      <c r="Z37" s="39"/>
      <c r="AA37" s="39"/>
      <c r="AB37" s="39"/>
      <c r="AC37" s="39"/>
      <c r="AD37" s="39"/>
      <c r="AE37" s="39"/>
    </row>
    <row r="38" s="2" customFormat="1" ht="14.4" customHeight="1">
      <c r="A38" s="39"/>
      <c r="B38" s="45"/>
      <c r="C38" s="39"/>
      <c r="D38" s="39"/>
      <c r="E38" s="144" t="s">
        <v>47</v>
      </c>
      <c r="F38" s="158">
        <f>ROUND((SUM(BH88:BH134)),  2)</f>
        <v>0</v>
      </c>
      <c r="G38" s="39"/>
      <c r="H38" s="39"/>
      <c r="I38" s="159">
        <v>0.12</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48</v>
      </c>
      <c r="F39" s="158">
        <f>ROUND((SUM(BI88:BI134)),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49</v>
      </c>
      <c r="E41" s="162"/>
      <c r="F41" s="162"/>
      <c r="G41" s="163" t="s">
        <v>50</v>
      </c>
      <c r="H41" s="164" t="s">
        <v>51</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129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Úpa, Malá Úpa, odstranění povodňových škod</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125</v>
      </c>
      <c r="D51" s="23"/>
      <c r="E51" s="23"/>
      <c r="F51" s="23"/>
      <c r="G51" s="23"/>
      <c r="H51" s="23"/>
      <c r="I51" s="23"/>
      <c r="J51" s="23"/>
      <c r="K51" s="23"/>
      <c r="L51" s="21"/>
    </row>
    <row r="52" s="2" customFormat="1" ht="16.5" customHeight="1">
      <c r="A52" s="39"/>
      <c r="B52" s="40"/>
      <c r="C52" s="41"/>
      <c r="D52" s="41"/>
      <c r="E52" s="171" t="s">
        <v>766</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127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1" t="str">
        <f>E11</f>
        <v>VON - Vedlejší a ostatní náklady</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4" t="str">
        <f>IF(J14="","",J14)</f>
        <v>16.12.2025</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40.05" customHeight="1">
      <c r="A58" s="39"/>
      <c r="B58" s="40"/>
      <c r="C58" s="33" t="s">
        <v>25</v>
      </c>
      <c r="D58" s="41"/>
      <c r="E58" s="41"/>
      <c r="F58" s="28" t="str">
        <f>E17</f>
        <v>Povodí Labe, státní podnik</v>
      </c>
      <c r="G58" s="41"/>
      <c r="H58" s="41"/>
      <c r="I58" s="33" t="s">
        <v>33</v>
      </c>
      <c r="J58" s="37" t="str">
        <f>E23</f>
        <v>Vodohospodářský rozvoj a výstavba a.s., Praha 5</v>
      </c>
      <c r="K58" s="41"/>
      <c r="L58" s="146"/>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36</v>
      </c>
      <c r="J59" s="37" t="str">
        <f>E26</f>
        <v xml:space="preserve"> </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130</v>
      </c>
      <c r="D61" s="173"/>
      <c r="E61" s="173"/>
      <c r="F61" s="173"/>
      <c r="G61" s="173"/>
      <c r="H61" s="173"/>
      <c r="I61" s="173"/>
      <c r="J61" s="174" t="s">
        <v>131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71</v>
      </c>
      <c r="D63" s="41"/>
      <c r="E63" s="41"/>
      <c r="F63" s="41"/>
      <c r="G63" s="41"/>
      <c r="H63" s="41"/>
      <c r="I63" s="41"/>
      <c r="J63" s="104">
        <f>J88</f>
        <v>0</v>
      </c>
      <c r="K63" s="41"/>
      <c r="L63" s="146"/>
      <c r="S63" s="39"/>
      <c r="T63" s="39"/>
      <c r="U63" s="39"/>
      <c r="V63" s="39"/>
      <c r="W63" s="39"/>
      <c r="X63" s="39"/>
      <c r="Y63" s="39"/>
      <c r="Z63" s="39"/>
      <c r="AA63" s="39"/>
      <c r="AB63" s="39"/>
      <c r="AC63" s="39"/>
      <c r="AD63" s="39"/>
      <c r="AE63" s="39"/>
      <c r="AU63" s="18" t="s">
        <v>132</v>
      </c>
    </row>
    <row r="64" s="9" customFormat="1" ht="24.96" customHeight="1">
      <c r="A64" s="9"/>
      <c r="B64" s="176"/>
      <c r="C64" s="177"/>
      <c r="D64" s="178" t="s">
        <v>544</v>
      </c>
      <c r="E64" s="179"/>
      <c r="F64" s="179"/>
      <c r="G64" s="179"/>
      <c r="H64" s="179"/>
      <c r="I64" s="179"/>
      <c r="J64" s="180">
        <f>J89</f>
        <v>0</v>
      </c>
      <c r="K64" s="177"/>
      <c r="L64" s="181"/>
      <c r="S64" s="9"/>
      <c r="T64" s="9"/>
      <c r="U64" s="9"/>
      <c r="V64" s="9"/>
      <c r="W64" s="9"/>
      <c r="X64" s="9"/>
      <c r="Y64" s="9"/>
      <c r="Z64" s="9"/>
      <c r="AA64" s="9"/>
      <c r="AB64" s="9"/>
      <c r="AC64" s="9"/>
      <c r="AD64" s="9"/>
      <c r="AE64" s="9"/>
    </row>
    <row r="65" s="10" customFormat="1" ht="19.92" customHeight="1">
      <c r="A65" s="10"/>
      <c r="B65" s="182"/>
      <c r="C65" s="127"/>
      <c r="D65" s="183" t="s">
        <v>545</v>
      </c>
      <c r="E65" s="184"/>
      <c r="F65" s="184"/>
      <c r="G65" s="184"/>
      <c r="H65" s="184"/>
      <c r="I65" s="184"/>
      <c r="J65" s="185">
        <f>J90</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546</v>
      </c>
      <c r="E66" s="184"/>
      <c r="F66" s="184"/>
      <c r="G66" s="184"/>
      <c r="H66" s="184"/>
      <c r="I66" s="184"/>
      <c r="J66" s="185">
        <f>J109</f>
        <v>0</v>
      </c>
      <c r="K66" s="127"/>
      <c r="L66" s="186"/>
      <c r="S66" s="10"/>
      <c r="T66" s="10"/>
      <c r="U66" s="10"/>
      <c r="V66" s="10"/>
      <c r="W66" s="10"/>
      <c r="X66" s="10"/>
      <c r="Y66" s="10"/>
      <c r="Z66" s="10"/>
      <c r="AA66" s="10"/>
      <c r="AB66" s="10"/>
      <c r="AC66" s="10"/>
      <c r="AD66" s="10"/>
      <c r="AE66" s="10"/>
    </row>
    <row r="67" s="2" customFormat="1" ht="21.84" customHeight="1">
      <c r="A67" s="39"/>
      <c r="B67" s="40"/>
      <c r="C67" s="41"/>
      <c r="D67" s="41"/>
      <c r="E67" s="41"/>
      <c r="F67" s="41"/>
      <c r="G67" s="41"/>
      <c r="H67" s="41"/>
      <c r="I67" s="41"/>
      <c r="J67" s="41"/>
      <c r="K67" s="41"/>
      <c r="L67" s="146"/>
      <c r="S67" s="39"/>
      <c r="T67" s="39"/>
      <c r="U67" s="39"/>
      <c r="V67" s="39"/>
      <c r="W67" s="39"/>
      <c r="X67" s="39"/>
      <c r="Y67" s="39"/>
      <c r="Z67" s="39"/>
      <c r="AA67" s="39"/>
      <c r="AB67" s="39"/>
      <c r="AC67" s="39"/>
      <c r="AD67" s="39"/>
      <c r="AE67" s="39"/>
    </row>
    <row r="68" s="2" customFormat="1" ht="6.96" customHeight="1">
      <c r="A68" s="39"/>
      <c r="B68" s="61"/>
      <c r="C68" s="62"/>
      <c r="D68" s="62"/>
      <c r="E68" s="62"/>
      <c r="F68" s="62"/>
      <c r="G68" s="62"/>
      <c r="H68" s="62"/>
      <c r="I68" s="62"/>
      <c r="J68" s="62"/>
      <c r="K68" s="62"/>
      <c r="L68" s="146"/>
      <c r="S68" s="39"/>
      <c r="T68" s="39"/>
      <c r="U68" s="39"/>
      <c r="V68" s="39"/>
      <c r="W68" s="39"/>
      <c r="X68" s="39"/>
      <c r="Y68" s="39"/>
      <c r="Z68" s="39"/>
      <c r="AA68" s="39"/>
      <c r="AB68" s="39"/>
      <c r="AC68" s="39"/>
      <c r="AD68" s="39"/>
      <c r="AE68" s="39"/>
    </row>
    <row r="72" s="2" customFormat="1" ht="6.96" customHeight="1">
      <c r="A72" s="39"/>
      <c r="B72" s="63"/>
      <c r="C72" s="64"/>
      <c r="D72" s="64"/>
      <c r="E72" s="64"/>
      <c r="F72" s="64"/>
      <c r="G72" s="64"/>
      <c r="H72" s="64"/>
      <c r="I72" s="64"/>
      <c r="J72" s="64"/>
      <c r="K72" s="64"/>
      <c r="L72" s="146"/>
      <c r="S72" s="39"/>
      <c r="T72" s="39"/>
      <c r="U72" s="39"/>
      <c r="V72" s="39"/>
      <c r="W72" s="39"/>
      <c r="X72" s="39"/>
      <c r="Y72" s="39"/>
      <c r="Z72" s="39"/>
      <c r="AA72" s="39"/>
      <c r="AB72" s="39"/>
      <c r="AC72" s="39"/>
      <c r="AD72" s="39"/>
      <c r="AE72" s="39"/>
    </row>
    <row r="73" s="2" customFormat="1" ht="24.96" customHeight="1">
      <c r="A73" s="39"/>
      <c r="B73" s="40"/>
      <c r="C73" s="24" t="s">
        <v>135</v>
      </c>
      <c r="D73" s="41"/>
      <c r="E73" s="41"/>
      <c r="F73" s="41"/>
      <c r="G73" s="41"/>
      <c r="H73" s="41"/>
      <c r="I73" s="41"/>
      <c r="J73" s="41"/>
      <c r="K73" s="41"/>
      <c r="L73" s="146"/>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46"/>
      <c r="S74" s="39"/>
      <c r="T74" s="39"/>
      <c r="U74" s="39"/>
      <c r="V74" s="39"/>
      <c r="W74" s="39"/>
      <c r="X74" s="39"/>
      <c r="Y74" s="39"/>
      <c r="Z74" s="39"/>
      <c r="AA74" s="39"/>
      <c r="AB74" s="39"/>
      <c r="AC74" s="39"/>
      <c r="AD74" s="39"/>
      <c r="AE74" s="39"/>
    </row>
    <row r="75" s="2" customFormat="1" ht="12" customHeight="1">
      <c r="A75" s="39"/>
      <c r="B75" s="40"/>
      <c r="C75" s="33" t="s">
        <v>16</v>
      </c>
      <c r="D75" s="41"/>
      <c r="E75" s="41"/>
      <c r="F75" s="41"/>
      <c r="G75" s="41"/>
      <c r="H75" s="41"/>
      <c r="I75" s="41"/>
      <c r="J75" s="41"/>
      <c r="K75" s="41"/>
      <c r="L75" s="146"/>
      <c r="S75" s="39"/>
      <c r="T75" s="39"/>
      <c r="U75" s="39"/>
      <c r="V75" s="39"/>
      <c r="W75" s="39"/>
      <c r="X75" s="39"/>
      <c r="Y75" s="39"/>
      <c r="Z75" s="39"/>
      <c r="AA75" s="39"/>
      <c r="AB75" s="39"/>
      <c r="AC75" s="39"/>
      <c r="AD75" s="39"/>
      <c r="AE75" s="39"/>
    </row>
    <row r="76" s="2" customFormat="1" ht="16.5" customHeight="1">
      <c r="A76" s="39"/>
      <c r="B76" s="40"/>
      <c r="C76" s="41"/>
      <c r="D76" s="41"/>
      <c r="E76" s="171" t="str">
        <f>E7</f>
        <v>Úpa, Malá Úpa, odstranění povodňových škod</v>
      </c>
      <c r="F76" s="33"/>
      <c r="G76" s="33"/>
      <c r="H76" s="33"/>
      <c r="I76" s="41"/>
      <c r="J76" s="41"/>
      <c r="K76" s="41"/>
      <c r="L76" s="146"/>
      <c r="S76" s="39"/>
      <c r="T76" s="39"/>
      <c r="U76" s="39"/>
      <c r="V76" s="39"/>
      <c r="W76" s="39"/>
      <c r="X76" s="39"/>
      <c r="Y76" s="39"/>
      <c r="Z76" s="39"/>
      <c r="AA76" s="39"/>
      <c r="AB76" s="39"/>
      <c r="AC76" s="39"/>
      <c r="AD76" s="39"/>
      <c r="AE76" s="39"/>
    </row>
    <row r="77" s="1" customFormat="1" ht="12" customHeight="1">
      <c r="B77" s="22"/>
      <c r="C77" s="33" t="s">
        <v>125</v>
      </c>
      <c r="D77" s="23"/>
      <c r="E77" s="23"/>
      <c r="F77" s="23"/>
      <c r="G77" s="23"/>
      <c r="H77" s="23"/>
      <c r="I77" s="23"/>
      <c r="J77" s="23"/>
      <c r="K77" s="23"/>
      <c r="L77" s="21"/>
    </row>
    <row r="78" s="2" customFormat="1" ht="16.5" customHeight="1">
      <c r="A78" s="39"/>
      <c r="B78" s="40"/>
      <c r="C78" s="41"/>
      <c r="D78" s="41"/>
      <c r="E78" s="171" t="s">
        <v>766</v>
      </c>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127</v>
      </c>
      <c r="D79" s="41"/>
      <c r="E79" s="41"/>
      <c r="F79" s="41"/>
      <c r="G79" s="41"/>
      <c r="H79" s="41"/>
      <c r="I79" s="41"/>
      <c r="J79" s="41"/>
      <c r="K79" s="41"/>
      <c r="L79" s="146"/>
      <c r="S79" s="39"/>
      <c r="T79" s="39"/>
      <c r="U79" s="39"/>
      <c r="V79" s="39"/>
      <c r="W79" s="39"/>
      <c r="X79" s="39"/>
      <c r="Y79" s="39"/>
      <c r="Z79" s="39"/>
      <c r="AA79" s="39"/>
      <c r="AB79" s="39"/>
      <c r="AC79" s="39"/>
      <c r="AD79" s="39"/>
      <c r="AE79" s="39"/>
    </row>
    <row r="80" s="2" customFormat="1" ht="16.5" customHeight="1">
      <c r="A80" s="39"/>
      <c r="B80" s="40"/>
      <c r="C80" s="41"/>
      <c r="D80" s="41"/>
      <c r="E80" s="71" t="str">
        <f>E11</f>
        <v>VON - Vedlejší a ostatní náklady</v>
      </c>
      <c r="F80" s="41"/>
      <c r="G80" s="41"/>
      <c r="H80" s="41"/>
      <c r="I80" s="41"/>
      <c r="J80" s="41"/>
      <c r="K80" s="41"/>
      <c r="L80" s="146"/>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6"/>
      <c r="S81" s="39"/>
      <c r="T81" s="39"/>
      <c r="U81" s="39"/>
      <c r="V81" s="39"/>
      <c r="W81" s="39"/>
      <c r="X81" s="39"/>
      <c r="Y81" s="39"/>
      <c r="Z81" s="39"/>
      <c r="AA81" s="39"/>
      <c r="AB81" s="39"/>
      <c r="AC81" s="39"/>
      <c r="AD81" s="39"/>
      <c r="AE81" s="39"/>
    </row>
    <row r="82" s="2" customFormat="1" ht="12" customHeight="1">
      <c r="A82" s="39"/>
      <c r="B82" s="40"/>
      <c r="C82" s="33" t="s">
        <v>21</v>
      </c>
      <c r="D82" s="41"/>
      <c r="E82" s="41"/>
      <c r="F82" s="28" t="str">
        <f>F14</f>
        <v xml:space="preserve"> </v>
      </c>
      <c r="G82" s="41"/>
      <c r="H82" s="41"/>
      <c r="I82" s="33" t="s">
        <v>23</v>
      </c>
      <c r="J82" s="74" t="str">
        <f>IF(J14="","",J14)</f>
        <v>16.12.2025</v>
      </c>
      <c r="K82" s="41"/>
      <c r="L82" s="146"/>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2" customFormat="1" ht="40.05" customHeight="1">
      <c r="A84" s="39"/>
      <c r="B84" s="40"/>
      <c r="C84" s="33" t="s">
        <v>25</v>
      </c>
      <c r="D84" s="41"/>
      <c r="E84" s="41"/>
      <c r="F84" s="28" t="str">
        <f>E17</f>
        <v>Povodí Labe, státní podnik</v>
      </c>
      <c r="G84" s="41"/>
      <c r="H84" s="41"/>
      <c r="I84" s="33" t="s">
        <v>33</v>
      </c>
      <c r="J84" s="37" t="str">
        <f>E23</f>
        <v>Vodohospodářský rozvoj a výstavba a.s., Praha 5</v>
      </c>
      <c r="K84" s="41"/>
      <c r="L84" s="146"/>
      <c r="S84" s="39"/>
      <c r="T84" s="39"/>
      <c r="U84" s="39"/>
      <c r="V84" s="39"/>
      <c r="W84" s="39"/>
      <c r="X84" s="39"/>
      <c r="Y84" s="39"/>
      <c r="Z84" s="39"/>
      <c r="AA84" s="39"/>
      <c r="AB84" s="39"/>
      <c r="AC84" s="39"/>
      <c r="AD84" s="39"/>
      <c r="AE84" s="39"/>
    </row>
    <row r="85" s="2" customFormat="1" ht="15.15" customHeight="1">
      <c r="A85" s="39"/>
      <c r="B85" s="40"/>
      <c r="C85" s="33" t="s">
        <v>31</v>
      </c>
      <c r="D85" s="41"/>
      <c r="E85" s="41"/>
      <c r="F85" s="28" t="str">
        <f>IF(E20="","",E20)</f>
        <v>Vyplň údaj</v>
      </c>
      <c r="G85" s="41"/>
      <c r="H85" s="41"/>
      <c r="I85" s="33" t="s">
        <v>36</v>
      </c>
      <c r="J85" s="37" t="str">
        <f>E26</f>
        <v xml:space="preserve"> </v>
      </c>
      <c r="K85" s="41"/>
      <c r="L85" s="146"/>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41"/>
      <c r="J86" s="41"/>
      <c r="K86" s="41"/>
      <c r="L86" s="146"/>
      <c r="S86" s="39"/>
      <c r="T86" s="39"/>
      <c r="U86" s="39"/>
      <c r="V86" s="39"/>
      <c r="W86" s="39"/>
      <c r="X86" s="39"/>
      <c r="Y86" s="39"/>
      <c r="Z86" s="39"/>
      <c r="AA86" s="39"/>
      <c r="AB86" s="39"/>
      <c r="AC86" s="39"/>
      <c r="AD86" s="39"/>
      <c r="AE86" s="39"/>
    </row>
    <row r="87" s="11" customFormat="1" ht="29.28" customHeight="1">
      <c r="A87" s="187"/>
      <c r="B87" s="188"/>
      <c r="C87" s="189" t="s">
        <v>136</v>
      </c>
      <c r="D87" s="190" t="s">
        <v>58</v>
      </c>
      <c r="E87" s="190" t="s">
        <v>54</v>
      </c>
      <c r="F87" s="190" t="s">
        <v>55</v>
      </c>
      <c r="G87" s="190" t="s">
        <v>137</v>
      </c>
      <c r="H87" s="190" t="s">
        <v>138</v>
      </c>
      <c r="I87" s="190" t="s">
        <v>139</v>
      </c>
      <c r="J87" s="190" t="s">
        <v>131</v>
      </c>
      <c r="K87" s="191" t="s">
        <v>140</v>
      </c>
      <c r="L87" s="192"/>
      <c r="M87" s="94" t="s">
        <v>19</v>
      </c>
      <c r="N87" s="95" t="s">
        <v>43</v>
      </c>
      <c r="O87" s="95" t="s">
        <v>141</v>
      </c>
      <c r="P87" s="95" t="s">
        <v>142</v>
      </c>
      <c r="Q87" s="95" t="s">
        <v>143</v>
      </c>
      <c r="R87" s="95" t="s">
        <v>144</v>
      </c>
      <c r="S87" s="95" t="s">
        <v>145</v>
      </c>
      <c r="T87" s="96" t="s">
        <v>146</v>
      </c>
      <c r="U87" s="187"/>
      <c r="V87" s="187"/>
      <c r="W87" s="187"/>
      <c r="X87" s="187"/>
      <c r="Y87" s="187"/>
      <c r="Z87" s="187"/>
      <c r="AA87" s="187"/>
      <c r="AB87" s="187"/>
      <c r="AC87" s="187"/>
      <c r="AD87" s="187"/>
      <c r="AE87" s="187"/>
    </row>
    <row r="88" s="2" customFormat="1" ht="22.8" customHeight="1">
      <c r="A88" s="39"/>
      <c r="B88" s="40"/>
      <c r="C88" s="101" t="s">
        <v>147</v>
      </c>
      <c r="D88" s="41"/>
      <c r="E88" s="41"/>
      <c r="F88" s="41"/>
      <c r="G88" s="41"/>
      <c r="H88" s="41"/>
      <c r="I88" s="41"/>
      <c r="J88" s="193">
        <f>BK88</f>
        <v>0</v>
      </c>
      <c r="K88" s="41"/>
      <c r="L88" s="45"/>
      <c r="M88" s="97"/>
      <c r="N88" s="194"/>
      <c r="O88" s="98"/>
      <c r="P88" s="195">
        <f>P89</f>
        <v>0</v>
      </c>
      <c r="Q88" s="98"/>
      <c r="R88" s="195">
        <f>R89</f>
        <v>0</v>
      </c>
      <c r="S88" s="98"/>
      <c r="T88" s="196">
        <f>T89</f>
        <v>0</v>
      </c>
      <c r="U88" s="39"/>
      <c r="V88" s="39"/>
      <c r="W88" s="39"/>
      <c r="X88" s="39"/>
      <c r="Y88" s="39"/>
      <c r="Z88" s="39"/>
      <c r="AA88" s="39"/>
      <c r="AB88" s="39"/>
      <c r="AC88" s="39"/>
      <c r="AD88" s="39"/>
      <c r="AE88" s="39"/>
      <c r="AT88" s="18" t="s">
        <v>72</v>
      </c>
      <c r="AU88" s="18" t="s">
        <v>132</v>
      </c>
      <c r="BK88" s="197">
        <f>BK89</f>
        <v>0</v>
      </c>
    </row>
    <row r="89" s="12" customFormat="1" ht="25.92" customHeight="1">
      <c r="A89" s="12"/>
      <c r="B89" s="198"/>
      <c r="C89" s="199"/>
      <c r="D89" s="200" t="s">
        <v>72</v>
      </c>
      <c r="E89" s="201" t="s">
        <v>547</v>
      </c>
      <c r="F89" s="201" t="s">
        <v>548</v>
      </c>
      <c r="G89" s="199"/>
      <c r="H89" s="199"/>
      <c r="I89" s="202"/>
      <c r="J89" s="203">
        <f>BK89</f>
        <v>0</v>
      </c>
      <c r="K89" s="199"/>
      <c r="L89" s="204"/>
      <c r="M89" s="205"/>
      <c r="N89" s="206"/>
      <c r="O89" s="206"/>
      <c r="P89" s="207">
        <f>P90+P109</f>
        <v>0</v>
      </c>
      <c r="Q89" s="206"/>
      <c r="R89" s="207">
        <f>R90+R109</f>
        <v>0</v>
      </c>
      <c r="S89" s="206"/>
      <c r="T89" s="208">
        <f>T90+T109</f>
        <v>0</v>
      </c>
      <c r="U89" s="12"/>
      <c r="V89" s="12"/>
      <c r="W89" s="12"/>
      <c r="X89" s="12"/>
      <c r="Y89" s="12"/>
      <c r="Z89" s="12"/>
      <c r="AA89" s="12"/>
      <c r="AB89" s="12"/>
      <c r="AC89" s="12"/>
      <c r="AD89" s="12"/>
      <c r="AE89" s="12"/>
      <c r="AR89" s="209" t="s">
        <v>211</v>
      </c>
      <c r="AT89" s="210" t="s">
        <v>72</v>
      </c>
      <c r="AU89" s="210" t="s">
        <v>73</v>
      </c>
      <c r="AY89" s="209" t="s">
        <v>150</v>
      </c>
      <c r="BK89" s="211">
        <f>BK90+BK109</f>
        <v>0</v>
      </c>
    </row>
    <row r="90" s="12" customFormat="1" ht="22.8" customHeight="1">
      <c r="A90" s="12"/>
      <c r="B90" s="198"/>
      <c r="C90" s="199"/>
      <c r="D90" s="200" t="s">
        <v>72</v>
      </c>
      <c r="E90" s="212" t="s">
        <v>549</v>
      </c>
      <c r="F90" s="212" t="s">
        <v>550</v>
      </c>
      <c r="G90" s="199"/>
      <c r="H90" s="199"/>
      <c r="I90" s="202"/>
      <c r="J90" s="213">
        <f>BK90</f>
        <v>0</v>
      </c>
      <c r="K90" s="199"/>
      <c r="L90" s="204"/>
      <c r="M90" s="205"/>
      <c r="N90" s="206"/>
      <c r="O90" s="206"/>
      <c r="P90" s="207">
        <f>SUM(P91:P108)</f>
        <v>0</v>
      </c>
      <c r="Q90" s="206"/>
      <c r="R90" s="207">
        <f>SUM(R91:R108)</f>
        <v>0</v>
      </c>
      <c r="S90" s="206"/>
      <c r="T90" s="208">
        <f>SUM(T91:T108)</f>
        <v>0</v>
      </c>
      <c r="U90" s="12"/>
      <c r="V90" s="12"/>
      <c r="W90" s="12"/>
      <c r="X90" s="12"/>
      <c r="Y90" s="12"/>
      <c r="Z90" s="12"/>
      <c r="AA90" s="12"/>
      <c r="AB90" s="12"/>
      <c r="AC90" s="12"/>
      <c r="AD90" s="12"/>
      <c r="AE90" s="12"/>
      <c r="AR90" s="209" t="s">
        <v>211</v>
      </c>
      <c r="AT90" s="210" t="s">
        <v>72</v>
      </c>
      <c r="AU90" s="210" t="s">
        <v>80</v>
      </c>
      <c r="AY90" s="209" t="s">
        <v>150</v>
      </c>
      <c r="BK90" s="211">
        <f>SUM(BK91:BK108)</f>
        <v>0</v>
      </c>
    </row>
    <row r="91" s="2" customFormat="1" ht="16.5" customHeight="1">
      <c r="A91" s="39"/>
      <c r="B91" s="40"/>
      <c r="C91" s="214" t="s">
        <v>80</v>
      </c>
      <c r="D91" s="214" t="s">
        <v>152</v>
      </c>
      <c r="E91" s="215" t="s">
        <v>551</v>
      </c>
      <c r="F91" s="216" t="s">
        <v>550</v>
      </c>
      <c r="G91" s="217" t="s">
        <v>187</v>
      </c>
      <c r="H91" s="218">
        <v>1</v>
      </c>
      <c r="I91" s="219"/>
      <c r="J91" s="220">
        <f>ROUND(I91*H91,2)</f>
        <v>0</v>
      </c>
      <c r="K91" s="216" t="s">
        <v>19</v>
      </c>
      <c r="L91" s="45"/>
      <c r="M91" s="221" t="s">
        <v>19</v>
      </c>
      <c r="N91" s="222" t="s">
        <v>46</v>
      </c>
      <c r="O91" s="86"/>
      <c r="P91" s="223">
        <f>O91*H91</f>
        <v>0</v>
      </c>
      <c r="Q91" s="223">
        <v>0</v>
      </c>
      <c r="R91" s="223">
        <f>Q91*H91</f>
        <v>0</v>
      </c>
      <c r="S91" s="223">
        <v>0</v>
      </c>
      <c r="T91" s="224">
        <f>S91*H91</f>
        <v>0</v>
      </c>
      <c r="U91" s="39"/>
      <c r="V91" s="39"/>
      <c r="W91" s="39"/>
      <c r="X91" s="39"/>
      <c r="Y91" s="39"/>
      <c r="Z91" s="39"/>
      <c r="AA91" s="39"/>
      <c r="AB91" s="39"/>
      <c r="AC91" s="39"/>
      <c r="AD91" s="39"/>
      <c r="AE91" s="39"/>
      <c r="AR91" s="225" t="s">
        <v>552</v>
      </c>
      <c r="AT91" s="225" t="s">
        <v>152</v>
      </c>
      <c r="AU91" s="225" t="s">
        <v>82</v>
      </c>
      <c r="AY91" s="18" t="s">
        <v>150</v>
      </c>
      <c r="BE91" s="226">
        <f>IF(N91="základní",J91,0)</f>
        <v>0</v>
      </c>
      <c r="BF91" s="226">
        <f>IF(N91="snížená",J91,0)</f>
        <v>0</v>
      </c>
      <c r="BG91" s="226">
        <f>IF(N91="zákl. přenesená",J91,0)</f>
        <v>0</v>
      </c>
      <c r="BH91" s="226">
        <f>IF(N91="sníž. přenesená",J91,0)</f>
        <v>0</v>
      </c>
      <c r="BI91" s="226">
        <f>IF(N91="nulová",J91,0)</f>
        <v>0</v>
      </c>
      <c r="BJ91" s="18" t="s">
        <v>156</v>
      </c>
      <c r="BK91" s="226">
        <f>ROUND(I91*H91,2)</f>
        <v>0</v>
      </c>
      <c r="BL91" s="18" t="s">
        <v>552</v>
      </c>
      <c r="BM91" s="225" t="s">
        <v>553</v>
      </c>
    </row>
    <row r="92" s="2" customFormat="1">
      <c r="A92" s="39"/>
      <c r="B92" s="40"/>
      <c r="C92" s="41"/>
      <c r="D92" s="227" t="s">
        <v>158</v>
      </c>
      <c r="E92" s="41"/>
      <c r="F92" s="228" t="s">
        <v>554</v>
      </c>
      <c r="G92" s="41"/>
      <c r="H92" s="41"/>
      <c r="I92" s="229"/>
      <c r="J92" s="41"/>
      <c r="K92" s="41"/>
      <c r="L92" s="45"/>
      <c r="M92" s="230"/>
      <c r="N92" s="231"/>
      <c r="O92" s="86"/>
      <c r="P92" s="86"/>
      <c r="Q92" s="86"/>
      <c r="R92" s="86"/>
      <c r="S92" s="86"/>
      <c r="T92" s="87"/>
      <c r="U92" s="39"/>
      <c r="V92" s="39"/>
      <c r="W92" s="39"/>
      <c r="X92" s="39"/>
      <c r="Y92" s="39"/>
      <c r="Z92" s="39"/>
      <c r="AA92" s="39"/>
      <c r="AB92" s="39"/>
      <c r="AC92" s="39"/>
      <c r="AD92" s="39"/>
      <c r="AE92" s="39"/>
      <c r="AT92" s="18" t="s">
        <v>158</v>
      </c>
      <c r="AU92" s="18" t="s">
        <v>82</v>
      </c>
    </row>
    <row r="93" s="2" customFormat="1">
      <c r="A93" s="39"/>
      <c r="B93" s="40"/>
      <c r="C93" s="41"/>
      <c r="D93" s="227" t="s">
        <v>159</v>
      </c>
      <c r="E93" s="41"/>
      <c r="F93" s="232" t="s">
        <v>555</v>
      </c>
      <c r="G93" s="41"/>
      <c r="H93" s="41"/>
      <c r="I93" s="229"/>
      <c r="J93" s="41"/>
      <c r="K93" s="41"/>
      <c r="L93" s="45"/>
      <c r="M93" s="230"/>
      <c r="N93" s="231"/>
      <c r="O93" s="86"/>
      <c r="P93" s="86"/>
      <c r="Q93" s="86"/>
      <c r="R93" s="86"/>
      <c r="S93" s="86"/>
      <c r="T93" s="87"/>
      <c r="U93" s="39"/>
      <c r="V93" s="39"/>
      <c r="W93" s="39"/>
      <c r="X93" s="39"/>
      <c r="Y93" s="39"/>
      <c r="Z93" s="39"/>
      <c r="AA93" s="39"/>
      <c r="AB93" s="39"/>
      <c r="AC93" s="39"/>
      <c r="AD93" s="39"/>
      <c r="AE93" s="39"/>
      <c r="AT93" s="18" t="s">
        <v>159</v>
      </c>
      <c r="AU93" s="18" t="s">
        <v>82</v>
      </c>
    </row>
    <row r="94" s="2" customFormat="1" ht="37.8" customHeight="1">
      <c r="A94" s="39"/>
      <c r="B94" s="40"/>
      <c r="C94" s="214" t="s">
        <v>82</v>
      </c>
      <c r="D94" s="214" t="s">
        <v>152</v>
      </c>
      <c r="E94" s="215" t="s">
        <v>556</v>
      </c>
      <c r="F94" s="216" t="s">
        <v>557</v>
      </c>
      <c r="G94" s="217" t="s">
        <v>187</v>
      </c>
      <c r="H94" s="218">
        <v>1</v>
      </c>
      <c r="I94" s="219"/>
      <c r="J94" s="220">
        <f>ROUND(I94*H94,2)</f>
        <v>0</v>
      </c>
      <c r="K94" s="216" t="s">
        <v>19</v>
      </c>
      <c r="L94" s="45"/>
      <c r="M94" s="221" t="s">
        <v>19</v>
      </c>
      <c r="N94" s="222" t="s">
        <v>46</v>
      </c>
      <c r="O94" s="86"/>
      <c r="P94" s="223">
        <f>O94*H94</f>
        <v>0</v>
      </c>
      <c r="Q94" s="223">
        <v>0</v>
      </c>
      <c r="R94" s="223">
        <f>Q94*H94</f>
        <v>0</v>
      </c>
      <c r="S94" s="223">
        <v>0</v>
      </c>
      <c r="T94" s="224">
        <f>S94*H94</f>
        <v>0</v>
      </c>
      <c r="U94" s="39"/>
      <c r="V94" s="39"/>
      <c r="W94" s="39"/>
      <c r="X94" s="39"/>
      <c r="Y94" s="39"/>
      <c r="Z94" s="39"/>
      <c r="AA94" s="39"/>
      <c r="AB94" s="39"/>
      <c r="AC94" s="39"/>
      <c r="AD94" s="39"/>
      <c r="AE94" s="39"/>
      <c r="AR94" s="225" t="s">
        <v>552</v>
      </c>
      <c r="AT94" s="225" t="s">
        <v>152</v>
      </c>
      <c r="AU94" s="225" t="s">
        <v>82</v>
      </c>
      <c r="AY94" s="18" t="s">
        <v>150</v>
      </c>
      <c r="BE94" s="226">
        <f>IF(N94="základní",J94,0)</f>
        <v>0</v>
      </c>
      <c r="BF94" s="226">
        <f>IF(N94="snížená",J94,0)</f>
        <v>0</v>
      </c>
      <c r="BG94" s="226">
        <f>IF(N94="zákl. přenesená",J94,0)</f>
        <v>0</v>
      </c>
      <c r="BH94" s="226">
        <f>IF(N94="sníž. přenesená",J94,0)</f>
        <v>0</v>
      </c>
      <c r="BI94" s="226">
        <f>IF(N94="nulová",J94,0)</f>
        <v>0</v>
      </c>
      <c r="BJ94" s="18" t="s">
        <v>156</v>
      </c>
      <c r="BK94" s="226">
        <f>ROUND(I94*H94,2)</f>
        <v>0</v>
      </c>
      <c r="BL94" s="18" t="s">
        <v>552</v>
      </c>
      <c r="BM94" s="225" t="s">
        <v>558</v>
      </c>
    </row>
    <row r="95" s="2" customFormat="1">
      <c r="A95" s="39"/>
      <c r="B95" s="40"/>
      <c r="C95" s="41"/>
      <c r="D95" s="227" t="s">
        <v>158</v>
      </c>
      <c r="E95" s="41"/>
      <c r="F95" s="228" t="s">
        <v>557</v>
      </c>
      <c r="G95" s="41"/>
      <c r="H95" s="41"/>
      <c r="I95" s="229"/>
      <c r="J95" s="41"/>
      <c r="K95" s="41"/>
      <c r="L95" s="45"/>
      <c r="M95" s="230"/>
      <c r="N95" s="231"/>
      <c r="O95" s="86"/>
      <c r="P95" s="86"/>
      <c r="Q95" s="86"/>
      <c r="R95" s="86"/>
      <c r="S95" s="86"/>
      <c r="T95" s="87"/>
      <c r="U95" s="39"/>
      <c r="V95" s="39"/>
      <c r="W95" s="39"/>
      <c r="X95" s="39"/>
      <c r="Y95" s="39"/>
      <c r="Z95" s="39"/>
      <c r="AA95" s="39"/>
      <c r="AB95" s="39"/>
      <c r="AC95" s="39"/>
      <c r="AD95" s="39"/>
      <c r="AE95" s="39"/>
      <c r="AT95" s="18" t="s">
        <v>158</v>
      </c>
      <c r="AU95" s="18" t="s">
        <v>82</v>
      </c>
    </row>
    <row r="96" s="2" customFormat="1" ht="16.5" customHeight="1">
      <c r="A96" s="39"/>
      <c r="B96" s="40"/>
      <c r="C96" s="214" t="s">
        <v>168</v>
      </c>
      <c r="D96" s="214" t="s">
        <v>152</v>
      </c>
      <c r="E96" s="215" t="s">
        <v>559</v>
      </c>
      <c r="F96" s="216" t="s">
        <v>560</v>
      </c>
      <c r="G96" s="217" t="s">
        <v>187</v>
      </c>
      <c r="H96" s="218">
        <v>1</v>
      </c>
      <c r="I96" s="219"/>
      <c r="J96" s="220">
        <f>ROUND(I96*H96,2)</f>
        <v>0</v>
      </c>
      <c r="K96" s="216" t="s">
        <v>19</v>
      </c>
      <c r="L96" s="45"/>
      <c r="M96" s="221" t="s">
        <v>19</v>
      </c>
      <c r="N96" s="222" t="s">
        <v>46</v>
      </c>
      <c r="O96" s="86"/>
      <c r="P96" s="223">
        <f>O96*H96</f>
        <v>0</v>
      </c>
      <c r="Q96" s="223">
        <v>0</v>
      </c>
      <c r="R96" s="223">
        <f>Q96*H96</f>
        <v>0</v>
      </c>
      <c r="S96" s="223">
        <v>0</v>
      </c>
      <c r="T96" s="224">
        <f>S96*H96</f>
        <v>0</v>
      </c>
      <c r="U96" s="39"/>
      <c r="V96" s="39"/>
      <c r="W96" s="39"/>
      <c r="X96" s="39"/>
      <c r="Y96" s="39"/>
      <c r="Z96" s="39"/>
      <c r="AA96" s="39"/>
      <c r="AB96" s="39"/>
      <c r="AC96" s="39"/>
      <c r="AD96" s="39"/>
      <c r="AE96" s="39"/>
      <c r="AR96" s="225" t="s">
        <v>552</v>
      </c>
      <c r="AT96" s="225" t="s">
        <v>152</v>
      </c>
      <c r="AU96" s="225" t="s">
        <v>82</v>
      </c>
      <c r="AY96" s="18" t="s">
        <v>150</v>
      </c>
      <c r="BE96" s="226">
        <f>IF(N96="základní",J96,0)</f>
        <v>0</v>
      </c>
      <c r="BF96" s="226">
        <f>IF(N96="snížená",J96,0)</f>
        <v>0</v>
      </c>
      <c r="BG96" s="226">
        <f>IF(N96="zákl. přenesená",J96,0)</f>
        <v>0</v>
      </c>
      <c r="BH96" s="226">
        <f>IF(N96="sníž. přenesená",J96,0)</f>
        <v>0</v>
      </c>
      <c r="BI96" s="226">
        <f>IF(N96="nulová",J96,0)</f>
        <v>0</v>
      </c>
      <c r="BJ96" s="18" t="s">
        <v>156</v>
      </c>
      <c r="BK96" s="226">
        <f>ROUND(I96*H96,2)</f>
        <v>0</v>
      </c>
      <c r="BL96" s="18" t="s">
        <v>552</v>
      </c>
      <c r="BM96" s="225" t="s">
        <v>561</v>
      </c>
    </row>
    <row r="97" s="2" customFormat="1">
      <c r="A97" s="39"/>
      <c r="B97" s="40"/>
      <c r="C97" s="41"/>
      <c r="D97" s="227" t="s">
        <v>158</v>
      </c>
      <c r="E97" s="41"/>
      <c r="F97" s="228" t="s">
        <v>560</v>
      </c>
      <c r="G97" s="41"/>
      <c r="H97" s="41"/>
      <c r="I97" s="229"/>
      <c r="J97" s="41"/>
      <c r="K97" s="41"/>
      <c r="L97" s="45"/>
      <c r="M97" s="230"/>
      <c r="N97" s="231"/>
      <c r="O97" s="86"/>
      <c r="P97" s="86"/>
      <c r="Q97" s="86"/>
      <c r="R97" s="86"/>
      <c r="S97" s="86"/>
      <c r="T97" s="87"/>
      <c r="U97" s="39"/>
      <c r="V97" s="39"/>
      <c r="W97" s="39"/>
      <c r="X97" s="39"/>
      <c r="Y97" s="39"/>
      <c r="Z97" s="39"/>
      <c r="AA97" s="39"/>
      <c r="AB97" s="39"/>
      <c r="AC97" s="39"/>
      <c r="AD97" s="39"/>
      <c r="AE97" s="39"/>
      <c r="AT97" s="18" t="s">
        <v>158</v>
      </c>
      <c r="AU97" s="18" t="s">
        <v>82</v>
      </c>
    </row>
    <row r="98" s="2" customFormat="1" ht="16.5" customHeight="1">
      <c r="A98" s="39"/>
      <c r="B98" s="40"/>
      <c r="C98" s="214" t="s">
        <v>156</v>
      </c>
      <c r="D98" s="214" t="s">
        <v>152</v>
      </c>
      <c r="E98" s="215" t="s">
        <v>565</v>
      </c>
      <c r="F98" s="216" t="s">
        <v>566</v>
      </c>
      <c r="G98" s="217" t="s">
        <v>187</v>
      </c>
      <c r="H98" s="218">
        <v>1</v>
      </c>
      <c r="I98" s="219"/>
      <c r="J98" s="220">
        <f>ROUND(I98*H98,2)</f>
        <v>0</v>
      </c>
      <c r="K98" s="216" t="s">
        <v>19</v>
      </c>
      <c r="L98" s="45"/>
      <c r="M98" s="221" t="s">
        <v>19</v>
      </c>
      <c r="N98" s="222" t="s">
        <v>46</v>
      </c>
      <c r="O98" s="86"/>
      <c r="P98" s="223">
        <f>O98*H98</f>
        <v>0</v>
      </c>
      <c r="Q98" s="223">
        <v>0</v>
      </c>
      <c r="R98" s="223">
        <f>Q98*H98</f>
        <v>0</v>
      </c>
      <c r="S98" s="223">
        <v>0</v>
      </c>
      <c r="T98" s="224">
        <f>S98*H98</f>
        <v>0</v>
      </c>
      <c r="U98" s="39"/>
      <c r="V98" s="39"/>
      <c r="W98" s="39"/>
      <c r="X98" s="39"/>
      <c r="Y98" s="39"/>
      <c r="Z98" s="39"/>
      <c r="AA98" s="39"/>
      <c r="AB98" s="39"/>
      <c r="AC98" s="39"/>
      <c r="AD98" s="39"/>
      <c r="AE98" s="39"/>
      <c r="AR98" s="225" t="s">
        <v>552</v>
      </c>
      <c r="AT98" s="225" t="s">
        <v>152</v>
      </c>
      <c r="AU98" s="225" t="s">
        <v>82</v>
      </c>
      <c r="AY98" s="18" t="s">
        <v>150</v>
      </c>
      <c r="BE98" s="226">
        <f>IF(N98="základní",J98,0)</f>
        <v>0</v>
      </c>
      <c r="BF98" s="226">
        <f>IF(N98="snížená",J98,0)</f>
        <v>0</v>
      </c>
      <c r="BG98" s="226">
        <f>IF(N98="zákl. přenesená",J98,0)</f>
        <v>0</v>
      </c>
      <c r="BH98" s="226">
        <f>IF(N98="sníž. přenesená",J98,0)</f>
        <v>0</v>
      </c>
      <c r="BI98" s="226">
        <f>IF(N98="nulová",J98,0)</f>
        <v>0</v>
      </c>
      <c r="BJ98" s="18" t="s">
        <v>156</v>
      </c>
      <c r="BK98" s="226">
        <f>ROUND(I98*H98,2)</f>
        <v>0</v>
      </c>
      <c r="BL98" s="18" t="s">
        <v>552</v>
      </c>
      <c r="BM98" s="225" t="s">
        <v>567</v>
      </c>
    </row>
    <row r="99" s="2" customFormat="1">
      <c r="A99" s="39"/>
      <c r="B99" s="40"/>
      <c r="C99" s="41"/>
      <c r="D99" s="227" t="s">
        <v>158</v>
      </c>
      <c r="E99" s="41"/>
      <c r="F99" s="228" t="s">
        <v>566</v>
      </c>
      <c r="G99" s="41"/>
      <c r="H99" s="41"/>
      <c r="I99" s="229"/>
      <c r="J99" s="41"/>
      <c r="K99" s="41"/>
      <c r="L99" s="45"/>
      <c r="M99" s="230"/>
      <c r="N99" s="231"/>
      <c r="O99" s="86"/>
      <c r="P99" s="86"/>
      <c r="Q99" s="86"/>
      <c r="R99" s="86"/>
      <c r="S99" s="86"/>
      <c r="T99" s="87"/>
      <c r="U99" s="39"/>
      <c r="V99" s="39"/>
      <c r="W99" s="39"/>
      <c r="X99" s="39"/>
      <c r="Y99" s="39"/>
      <c r="Z99" s="39"/>
      <c r="AA99" s="39"/>
      <c r="AB99" s="39"/>
      <c r="AC99" s="39"/>
      <c r="AD99" s="39"/>
      <c r="AE99" s="39"/>
      <c r="AT99" s="18" t="s">
        <v>158</v>
      </c>
      <c r="AU99" s="18" t="s">
        <v>82</v>
      </c>
    </row>
    <row r="100" s="2" customFormat="1" ht="16.5" customHeight="1">
      <c r="A100" s="39"/>
      <c r="B100" s="40"/>
      <c r="C100" s="214" t="s">
        <v>211</v>
      </c>
      <c r="D100" s="214" t="s">
        <v>152</v>
      </c>
      <c r="E100" s="215" t="s">
        <v>568</v>
      </c>
      <c r="F100" s="216" t="s">
        <v>569</v>
      </c>
      <c r="G100" s="217" t="s">
        <v>187</v>
      </c>
      <c r="H100" s="218">
        <v>1</v>
      </c>
      <c r="I100" s="219"/>
      <c r="J100" s="220">
        <f>ROUND(I100*H100,2)</f>
        <v>0</v>
      </c>
      <c r="K100" s="216" t="s">
        <v>19</v>
      </c>
      <c r="L100" s="45"/>
      <c r="M100" s="221" t="s">
        <v>19</v>
      </c>
      <c r="N100" s="222" t="s">
        <v>46</v>
      </c>
      <c r="O100" s="86"/>
      <c r="P100" s="223">
        <f>O100*H100</f>
        <v>0</v>
      </c>
      <c r="Q100" s="223">
        <v>0</v>
      </c>
      <c r="R100" s="223">
        <f>Q100*H100</f>
        <v>0</v>
      </c>
      <c r="S100" s="223">
        <v>0</v>
      </c>
      <c r="T100" s="224">
        <f>S100*H100</f>
        <v>0</v>
      </c>
      <c r="U100" s="39"/>
      <c r="V100" s="39"/>
      <c r="W100" s="39"/>
      <c r="X100" s="39"/>
      <c r="Y100" s="39"/>
      <c r="Z100" s="39"/>
      <c r="AA100" s="39"/>
      <c r="AB100" s="39"/>
      <c r="AC100" s="39"/>
      <c r="AD100" s="39"/>
      <c r="AE100" s="39"/>
      <c r="AR100" s="225" t="s">
        <v>552</v>
      </c>
      <c r="AT100" s="225" t="s">
        <v>152</v>
      </c>
      <c r="AU100" s="225" t="s">
        <v>82</v>
      </c>
      <c r="AY100" s="18" t="s">
        <v>150</v>
      </c>
      <c r="BE100" s="226">
        <f>IF(N100="základní",J100,0)</f>
        <v>0</v>
      </c>
      <c r="BF100" s="226">
        <f>IF(N100="snížená",J100,0)</f>
        <v>0</v>
      </c>
      <c r="BG100" s="226">
        <f>IF(N100="zákl. přenesená",J100,0)</f>
        <v>0</v>
      </c>
      <c r="BH100" s="226">
        <f>IF(N100="sníž. přenesená",J100,0)</f>
        <v>0</v>
      </c>
      <c r="BI100" s="226">
        <f>IF(N100="nulová",J100,0)</f>
        <v>0</v>
      </c>
      <c r="BJ100" s="18" t="s">
        <v>156</v>
      </c>
      <c r="BK100" s="226">
        <f>ROUND(I100*H100,2)</f>
        <v>0</v>
      </c>
      <c r="BL100" s="18" t="s">
        <v>552</v>
      </c>
      <c r="BM100" s="225" t="s">
        <v>570</v>
      </c>
    </row>
    <row r="101" s="2" customFormat="1">
      <c r="A101" s="39"/>
      <c r="B101" s="40"/>
      <c r="C101" s="41"/>
      <c r="D101" s="227" t="s">
        <v>158</v>
      </c>
      <c r="E101" s="41"/>
      <c r="F101" s="228" t="s">
        <v>569</v>
      </c>
      <c r="G101" s="41"/>
      <c r="H101" s="41"/>
      <c r="I101" s="229"/>
      <c r="J101" s="41"/>
      <c r="K101" s="41"/>
      <c r="L101" s="45"/>
      <c r="M101" s="230"/>
      <c r="N101" s="231"/>
      <c r="O101" s="86"/>
      <c r="P101" s="86"/>
      <c r="Q101" s="86"/>
      <c r="R101" s="86"/>
      <c r="S101" s="86"/>
      <c r="T101" s="87"/>
      <c r="U101" s="39"/>
      <c r="V101" s="39"/>
      <c r="W101" s="39"/>
      <c r="X101" s="39"/>
      <c r="Y101" s="39"/>
      <c r="Z101" s="39"/>
      <c r="AA101" s="39"/>
      <c r="AB101" s="39"/>
      <c r="AC101" s="39"/>
      <c r="AD101" s="39"/>
      <c r="AE101" s="39"/>
      <c r="AT101" s="18" t="s">
        <v>158</v>
      </c>
      <c r="AU101" s="18" t="s">
        <v>82</v>
      </c>
    </row>
    <row r="102" s="2" customFormat="1">
      <c r="A102" s="39"/>
      <c r="B102" s="40"/>
      <c r="C102" s="41"/>
      <c r="D102" s="227" t="s">
        <v>159</v>
      </c>
      <c r="E102" s="41"/>
      <c r="F102" s="232" t="s">
        <v>1068</v>
      </c>
      <c r="G102" s="41"/>
      <c r="H102" s="41"/>
      <c r="I102" s="229"/>
      <c r="J102" s="41"/>
      <c r="K102" s="41"/>
      <c r="L102" s="45"/>
      <c r="M102" s="230"/>
      <c r="N102" s="231"/>
      <c r="O102" s="86"/>
      <c r="P102" s="86"/>
      <c r="Q102" s="86"/>
      <c r="R102" s="86"/>
      <c r="S102" s="86"/>
      <c r="T102" s="87"/>
      <c r="U102" s="39"/>
      <c r="V102" s="39"/>
      <c r="W102" s="39"/>
      <c r="X102" s="39"/>
      <c r="Y102" s="39"/>
      <c r="Z102" s="39"/>
      <c r="AA102" s="39"/>
      <c r="AB102" s="39"/>
      <c r="AC102" s="39"/>
      <c r="AD102" s="39"/>
      <c r="AE102" s="39"/>
      <c r="AT102" s="18" t="s">
        <v>159</v>
      </c>
      <c r="AU102" s="18" t="s">
        <v>82</v>
      </c>
    </row>
    <row r="103" s="2" customFormat="1" ht="49.05" customHeight="1">
      <c r="A103" s="39"/>
      <c r="B103" s="40"/>
      <c r="C103" s="214" t="s">
        <v>223</v>
      </c>
      <c r="D103" s="214" t="s">
        <v>152</v>
      </c>
      <c r="E103" s="215" t="s">
        <v>571</v>
      </c>
      <c r="F103" s="216" t="s">
        <v>572</v>
      </c>
      <c r="G103" s="217" t="s">
        <v>187</v>
      </c>
      <c r="H103" s="218">
        <v>1</v>
      </c>
      <c r="I103" s="219"/>
      <c r="J103" s="220">
        <f>ROUND(I103*H103,2)</f>
        <v>0</v>
      </c>
      <c r="K103" s="216" t="s">
        <v>19</v>
      </c>
      <c r="L103" s="45"/>
      <c r="M103" s="221" t="s">
        <v>19</v>
      </c>
      <c r="N103" s="222" t="s">
        <v>46</v>
      </c>
      <c r="O103" s="86"/>
      <c r="P103" s="223">
        <f>O103*H103</f>
        <v>0</v>
      </c>
      <c r="Q103" s="223">
        <v>0</v>
      </c>
      <c r="R103" s="223">
        <f>Q103*H103</f>
        <v>0</v>
      </c>
      <c r="S103" s="223">
        <v>0</v>
      </c>
      <c r="T103" s="224">
        <f>S103*H103</f>
        <v>0</v>
      </c>
      <c r="U103" s="39"/>
      <c r="V103" s="39"/>
      <c r="W103" s="39"/>
      <c r="X103" s="39"/>
      <c r="Y103" s="39"/>
      <c r="Z103" s="39"/>
      <c r="AA103" s="39"/>
      <c r="AB103" s="39"/>
      <c r="AC103" s="39"/>
      <c r="AD103" s="39"/>
      <c r="AE103" s="39"/>
      <c r="AR103" s="225" t="s">
        <v>552</v>
      </c>
      <c r="AT103" s="225" t="s">
        <v>152</v>
      </c>
      <c r="AU103" s="225" t="s">
        <v>82</v>
      </c>
      <c r="AY103" s="18" t="s">
        <v>150</v>
      </c>
      <c r="BE103" s="226">
        <f>IF(N103="základní",J103,0)</f>
        <v>0</v>
      </c>
      <c r="BF103" s="226">
        <f>IF(N103="snížená",J103,0)</f>
        <v>0</v>
      </c>
      <c r="BG103" s="226">
        <f>IF(N103="zákl. přenesená",J103,0)</f>
        <v>0</v>
      </c>
      <c r="BH103" s="226">
        <f>IF(N103="sníž. přenesená",J103,0)</f>
        <v>0</v>
      </c>
      <c r="BI103" s="226">
        <f>IF(N103="nulová",J103,0)</f>
        <v>0</v>
      </c>
      <c r="BJ103" s="18" t="s">
        <v>156</v>
      </c>
      <c r="BK103" s="226">
        <f>ROUND(I103*H103,2)</f>
        <v>0</v>
      </c>
      <c r="BL103" s="18" t="s">
        <v>552</v>
      </c>
      <c r="BM103" s="225" t="s">
        <v>573</v>
      </c>
    </row>
    <row r="104" s="2" customFormat="1">
      <c r="A104" s="39"/>
      <c r="B104" s="40"/>
      <c r="C104" s="41"/>
      <c r="D104" s="227" t="s">
        <v>158</v>
      </c>
      <c r="E104" s="41"/>
      <c r="F104" s="228" t="s">
        <v>572</v>
      </c>
      <c r="G104" s="41"/>
      <c r="H104" s="41"/>
      <c r="I104" s="229"/>
      <c r="J104" s="41"/>
      <c r="K104" s="41"/>
      <c r="L104" s="45"/>
      <c r="M104" s="230"/>
      <c r="N104" s="231"/>
      <c r="O104" s="86"/>
      <c r="P104" s="86"/>
      <c r="Q104" s="86"/>
      <c r="R104" s="86"/>
      <c r="S104" s="86"/>
      <c r="T104" s="87"/>
      <c r="U104" s="39"/>
      <c r="V104" s="39"/>
      <c r="W104" s="39"/>
      <c r="X104" s="39"/>
      <c r="Y104" s="39"/>
      <c r="Z104" s="39"/>
      <c r="AA104" s="39"/>
      <c r="AB104" s="39"/>
      <c r="AC104" s="39"/>
      <c r="AD104" s="39"/>
      <c r="AE104" s="39"/>
      <c r="AT104" s="18" t="s">
        <v>158</v>
      </c>
      <c r="AU104" s="18" t="s">
        <v>82</v>
      </c>
    </row>
    <row r="105" s="2" customFormat="1" ht="16.5" customHeight="1">
      <c r="A105" s="39"/>
      <c r="B105" s="40"/>
      <c r="C105" s="214" t="s">
        <v>231</v>
      </c>
      <c r="D105" s="214" t="s">
        <v>152</v>
      </c>
      <c r="E105" s="215" t="s">
        <v>574</v>
      </c>
      <c r="F105" s="216" t="s">
        <v>575</v>
      </c>
      <c r="G105" s="217" t="s">
        <v>187</v>
      </c>
      <c r="H105" s="218">
        <v>1</v>
      </c>
      <c r="I105" s="219"/>
      <c r="J105" s="220">
        <f>ROUND(I105*H105,2)</f>
        <v>0</v>
      </c>
      <c r="K105" s="216" t="s">
        <v>19</v>
      </c>
      <c r="L105" s="45"/>
      <c r="M105" s="221" t="s">
        <v>19</v>
      </c>
      <c r="N105" s="222" t="s">
        <v>46</v>
      </c>
      <c r="O105" s="86"/>
      <c r="P105" s="223">
        <f>O105*H105</f>
        <v>0</v>
      </c>
      <c r="Q105" s="223">
        <v>0</v>
      </c>
      <c r="R105" s="223">
        <f>Q105*H105</f>
        <v>0</v>
      </c>
      <c r="S105" s="223">
        <v>0</v>
      </c>
      <c r="T105" s="224">
        <f>S105*H105</f>
        <v>0</v>
      </c>
      <c r="U105" s="39"/>
      <c r="V105" s="39"/>
      <c r="W105" s="39"/>
      <c r="X105" s="39"/>
      <c r="Y105" s="39"/>
      <c r="Z105" s="39"/>
      <c r="AA105" s="39"/>
      <c r="AB105" s="39"/>
      <c r="AC105" s="39"/>
      <c r="AD105" s="39"/>
      <c r="AE105" s="39"/>
      <c r="AR105" s="225" t="s">
        <v>552</v>
      </c>
      <c r="AT105" s="225" t="s">
        <v>152</v>
      </c>
      <c r="AU105" s="225" t="s">
        <v>82</v>
      </c>
      <c r="AY105" s="18" t="s">
        <v>150</v>
      </c>
      <c r="BE105" s="226">
        <f>IF(N105="základní",J105,0)</f>
        <v>0</v>
      </c>
      <c r="BF105" s="226">
        <f>IF(N105="snížená",J105,0)</f>
        <v>0</v>
      </c>
      <c r="BG105" s="226">
        <f>IF(N105="zákl. přenesená",J105,0)</f>
        <v>0</v>
      </c>
      <c r="BH105" s="226">
        <f>IF(N105="sníž. přenesená",J105,0)</f>
        <v>0</v>
      </c>
      <c r="BI105" s="226">
        <f>IF(N105="nulová",J105,0)</f>
        <v>0</v>
      </c>
      <c r="BJ105" s="18" t="s">
        <v>156</v>
      </c>
      <c r="BK105" s="226">
        <f>ROUND(I105*H105,2)</f>
        <v>0</v>
      </c>
      <c r="BL105" s="18" t="s">
        <v>552</v>
      </c>
      <c r="BM105" s="225" t="s">
        <v>576</v>
      </c>
    </row>
    <row r="106" s="2" customFormat="1">
      <c r="A106" s="39"/>
      <c r="B106" s="40"/>
      <c r="C106" s="41"/>
      <c r="D106" s="227" t="s">
        <v>158</v>
      </c>
      <c r="E106" s="41"/>
      <c r="F106" s="228" t="s">
        <v>575</v>
      </c>
      <c r="G106" s="41"/>
      <c r="H106" s="41"/>
      <c r="I106" s="229"/>
      <c r="J106" s="41"/>
      <c r="K106" s="41"/>
      <c r="L106" s="45"/>
      <c r="M106" s="230"/>
      <c r="N106" s="231"/>
      <c r="O106" s="86"/>
      <c r="P106" s="86"/>
      <c r="Q106" s="86"/>
      <c r="R106" s="86"/>
      <c r="S106" s="86"/>
      <c r="T106" s="87"/>
      <c r="U106" s="39"/>
      <c r="V106" s="39"/>
      <c r="W106" s="39"/>
      <c r="X106" s="39"/>
      <c r="Y106" s="39"/>
      <c r="Z106" s="39"/>
      <c r="AA106" s="39"/>
      <c r="AB106" s="39"/>
      <c r="AC106" s="39"/>
      <c r="AD106" s="39"/>
      <c r="AE106" s="39"/>
      <c r="AT106" s="18" t="s">
        <v>158</v>
      </c>
      <c r="AU106" s="18" t="s">
        <v>82</v>
      </c>
    </row>
    <row r="107" s="2" customFormat="1" ht="24.15" customHeight="1">
      <c r="A107" s="39"/>
      <c r="B107" s="40"/>
      <c r="C107" s="214" t="s">
        <v>238</v>
      </c>
      <c r="D107" s="214" t="s">
        <v>152</v>
      </c>
      <c r="E107" s="215" t="s">
        <v>577</v>
      </c>
      <c r="F107" s="216" t="s">
        <v>578</v>
      </c>
      <c r="G107" s="217" t="s">
        <v>187</v>
      </c>
      <c r="H107" s="218">
        <v>1</v>
      </c>
      <c r="I107" s="219"/>
      <c r="J107" s="220">
        <f>ROUND(I107*H107,2)</f>
        <v>0</v>
      </c>
      <c r="K107" s="216" t="s">
        <v>19</v>
      </c>
      <c r="L107" s="45"/>
      <c r="M107" s="221" t="s">
        <v>19</v>
      </c>
      <c r="N107" s="222" t="s">
        <v>46</v>
      </c>
      <c r="O107" s="86"/>
      <c r="P107" s="223">
        <f>O107*H107</f>
        <v>0</v>
      </c>
      <c r="Q107" s="223">
        <v>0</v>
      </c>
      <c r="R107" s="223">
        <f>Q107*H107</f>
        <v>0</v>
      </c>
      <c r="S107" s="223">
        <v>0</v>
      </c>
      <c r="T107" s="224">
        <f>S107*H107</f>
        <v>0</v>
      </c>
      <c r="U107" s="39"/>
      <c r="V107" s="39"/>
      <c r="W107" s="39"/>
      <c r="X107" s="39"/>
      <c r="Y107" s="39"/>
      <c r="Z107" s="39"/>
      <c r="AA107" s="39"/>
      <c r="AB107" s="39"/>
      <c r="AC107" s="39"/>
      <c r="AD107" s="39"/>
      <c r="AE107" s="39"/>
      <c r="AR107" s="225" t="s">
        <v>552</v>
      </c>
      <c r="AT107" s="225" t="s">
        <v>152</v>
      </c>
      <c r="AU107" s="225" t="s">
        <v>82</v>
      </c>
      <c r="AY107" s="18" t="s">
        <v>150</v>
      </c>
      <c r="BE107" s="226">
        <f>IF(N107="základní",J107,0)</f>
        <v>0</v>
      </c>
      <c r="BF107" s="226">
        <f>IF(N107="snížená",J107,0)</f>
        <v>0</v>
      </c>
      <c r="BG107" s="226">
        <f>IF(N107="zákl. přenesená",J107,0)</f>
        <v>0</v>
      </c>
      <c r="BH107" s="226">
        <f>IF(N107="sníž. přenesená",J107,0)</f>
        <v>0</v>
      </c>
      <c r="BI107" s="226">
        <f>IF(N107="nulová",J107,0)</f>
        <v>0</v>
      </c>
      <c r="BJ107" s="18" t="s">
        <v>156</v>
      </c>
      <c r="BK107" s="226">
        <f>ROUND(I107*H107,2)</f>
        <v>0</v>
      </c>
      <c r="BL107" s="18" t="s">
        <v>552</v>
      </c>
      <c r="BM107" s="225" t="s">
        <v>579</v>
      </c>
    </row>
    <row r="108" s="2" customFormat="1">
      <c r="A108" s="39"/>
      <c r="B108" s="40"/>
      <c r="C108" s="41"/>
      <c r="D108" s="227" t="s">
        <v>158</v>
      </c>
      <c r="E108" s="41"/>
      <c r="F108" s="228" t="s">
        <v>578</v>
      </c>
      <c r="G108" s="41"/>
      <c r="H108" s="41"/>
      <c r="I108" s="229"/>
      <c r="J108" s="41"/>
      <c r="K108" s="41"/>
      <c r="L108" s="45"/>
      <c r="M108" s="230"/>
      <c r="N108" s="231"/>
      <c r="O108" s="86"/>
      <c r="P108" s="86"/>
      <c r="Q108" s="86"/>
      <c r="R108" s="86"/>
      <c r="S108" s="86"/>
      <c r="T108" s="87"/>
      <c r="U108" s="39"/>
      <c r="V108" s="39"/>
      <c r="W108" s="39"/>
      <c r="X108" s="39"/>
      <c r="Y108" s="39"/>
      <c r="Z108" s="39"/>
      <c r="AA108" s="39"/>
      <c r="AB108" s="39"/>
      <c r="AC108" s="39"/>
      <c r="AD108" s="39"/>
      <c r="AE108" s="39"/>
      <c r="AT108" s="18" t="s">
        <v>158</v>
      </c>
      <c r="AU108" s="18" t="s">
        <v>82</v>
      </c>
    </row>
    <row r="109" s="12" customFormat="1" ht="22.8" customHeight="1">
      <c r="A109" s="12"/>
      <c r="B109" s="198"/>
      <c r="C109" s="199"/>
      <c r="D109" s="200" t="s">
        <v>72</v>
      </c>
      <c r="E109" s="212" t="s">
        <v>580</v>
      </c>
      <c r="F109" s="212" t="s">
        <v>581</v>
      </c>
      <c r="G109" s="199"/>
      <c r="H109" s="199"/>
      <c r="I109" s="202"/>
      <c r="J109" s="213">
        <f>BK109</f>
        <v>0</v>
      </c>
      <c r="K109" s="199"/>
      <c r="L109" s="204"/>
      <c r="M109" s="205"/>
      <c r="N109" s="206"/>
      <c r="O109" s="206"/>
      <c r="P109" s="207">
        <f>SUM(P110:P134)</f>
        <v>0</v>
      </c>
      <c r="Q109" s="206"/>
      <c r="R109" s="207">
        <f>SUM(R110:R134)</f>
        <v>0</v>
      </c>
      <c r="S109" s="206"/>
      <c r="T109" s="208">
        <f>SUM(T110:T134)</f>
        <v>0</v>
      </c>
      <c r="U109" s="12"/>
      <c r="V109" s="12"/>
      <c r="W109" s="12"/>
      <c r="X109" s="12"/>
      <c r="Y109" s="12"/>
      <c r="Z109" s="12"/>
      <c r="AA109" s="12"/>
      <c r="AB109" s="12"/>
      <c r="AC109" s="12"/>
      <c r="AD109" s="12"/>
      <c r="AE109" s="12"/>
      <c r="AR109" s="209" t="s">
        <v>211</v>
      </c>
      <c r="AT109" s="210" t="s">
        <v>72</v>
      </c>
      <c r="AU109" s="210" t="s">
        <v>80</v>
      </c>
      <c r="AY109" s="209" t="s">
        <v>150</v>
      </c>
      <c r="BK109" s="211">
        <f>SUM(BK110:BK134)</f>
        <v>0</v>
      </c>
    </row>
    <row r="110" s="2" customFormat="1" ht="49.05" customHeight="1">
      <c r="A110" s="39"/>
      <c r="B110" s="40"/>
      <c r="C110" s="214" t="s">
        <v>249</v>
      </c>
      <c r="D110" s="214" t="s">
        <v>152</v>
      </c>
      <c r="E110" s="215" t="s">
        <v>582</v>
      </c>
      <c r="F110" s="216" t="s">
        <v>583</v>
      </c>
      <c r="G110" s="217" t="s">
        <v>187</v>
      </c>
      <c r="H110" s="218">
        <v>1</v>
      </c>
      <c r="I110" s="219"/>
      <c r="J110" s="220">
        <f>ROUND(I110*H110,2)</f>
        <v>0</v>
      </c>
      <c r="K110" s="216" t="s">
        <v>19</v>
      </c>
      <c r="L110" s="45"/>
      <c r="M110" s="221" t="s">
        <v>19</v>
      </c>
      <c r="N110" s="222" t="s">
        <v>46</v>
      </c>
      <c r="O110" s="86"/>
      <c r="P110" s="223">
        <f>O110*H110</f>
        <v>0</v>
      </c>
      <c r="Q110" s="223">
        <v>0</v>
      </c>
      <c r="R110" s="223">
        <f>Q110*H110</f>
        <v>0</v>
      </c>
      <c r="S110" s="223">
        <v>0</v>
      </c>
      <c r="T110" s="224">
        <f>S110*H110</f>
        <v>0</v>
      </c>
      <c r="U110" s="39"/>
      <c r="V110" s="39"/>
      <c r="W110" s="39"/>
      <c r="X110" s="39"/>
      <c r="Y110" s="39"/>
      <c r="Z110" s="39"/>
      <c r="AA110" s="39"/>
      <c r="AB110" s="39"/>
      <c r="AC110" s="39"/>
      <c r="AD110" s="39"/>
      <c r="AE110" s="39"/>
      <c r="AR110" s="225" t="s">
        <v>552</v>
      </c>
      <c r="AT110" s="225" t="s">
        <v>152</v>
      </c>
      <c r="AU110" s="225" t="s">
        <v>82</v>
      </c>
      <c r="AY110" s="18" t="s">
        <v>150</v>
      </c>
      <c r="BE110" s="226">
        <f>IF(N110="základní",J110,0)</f>
        <v>0</v>
      </c>
      <c r="BF110" s="226">
        <f>IF(N110="snížená",J110,0)</f>
        <v>0</v>
      </c>
      <c r="BG110" s="226">
        <f>IF(N110="zákl. přenesená",J110,0)</f>
        <v>0</v>
      </c>
      <c r="BH110" s="226">
        <f>IF(N110="sníž. přenesená",J110,0)</f>
        <v>0</v>
      </c>
      <c r="BI110" s="226">
        <f>IF(N110="nulová",J110,0)</f>
        <v>0</v>
      </c>
      <c r="BJ110" s="18" t="s">
        <v>156</v>
      </c>
      <c r="BK110" s="226">
        <f>ROUND(I110*H110,2)</f>
        <v>0</v>
      </c>
      <c r="BL110" s="18" t="s">
        <v>552</v>
      </c>
      <c r="BM110" s="225" t="s">
        <v>584</v>
      </c>
    </row>
    <row r="111" s="2" customFormat="1">
      <c r="A111" s="39"/>
      <c r="B111" s="40"/>
      <c r="C111" s="41"/>
      <c r="D111" s="227" t="s">
        <v>158</v>
      </c>
      <c r="E111" s="41"/>
      <c r="F111" s="228" t="s">
        <v>583</v>
      </c>
      <c r="G111" s="41"/>
      <c r="H111" s="41"/>
      <c r="I111" s="229"/>
      <c r="J111" s="41"/>
      <c r="K111" s="41"/>
      <c r="L111" s="45"/>
      <c r="M111" s="230"/>
      <c r="N111" s="231"/>
      <c r="O111" s="86"/>
      <c r="P111" s="86"/>
      <c r="Q111" s="86"/>
      <c r="R111" s="86"/>
      <c r="S111" s="86"/>
      <c r="T111" s="87"/>
      <c r="U111" s="39"/>
      <c r="V111" s="39"/>
      <c r="W111" s="39"/>
      <c r="X111" s="39"/>
      <c r="Y111" s="39"/>
      <c r="Z111" s="39"/>
      <c r="AA111" s="39"/>
      <c r="AB111" s="39"/>
      <c r="AC111" s="39"/>
      <c r="AD111" s="39"/>
      <c r="AE111" s="39"/>
      <c r="AT111" s="18" t="s">
        <v>158</v>
      </c>
      <c r="AU111" s="18" t="s">
        <v>82</v>
      </c>
    </row>
    <row r="112" s="2" customFormat="1" ht="16.5" customHeight="1">
      <c r="A112" s="39"/>
      <c r="B112" s="40"/>
      <c r="C112" s="214" t="s">
        <v>257</v>
      </c>
      <c r="D112" s="214" t="s">
        <v>152</v>
      </c>
      <c r="E112" s="215" t="s">
        <v>588</v>
      </c>
      <c r="F112" s="216" t="s">
        <v>589</v>
      </c>
      <c r="G112" s="217" t="s">
        <v>590</v>
      </c>
      <c r="H112" s="218">
        <v>1</v>
      </c>
      <c r="I112" s="219"/>
      <c r="J112" s="220">
        <f>ROUND(I112*H112,2)</f>
        <v>0</v>
      </c>
      <c r="K112" s="216" t="s">
        <v>19</v>
      </c>
      <c r="L112" s="45"/>
      <c r="M112" s="221" t="s">
        <v>19</v>
      </c>
      <c r="N112" s="222" t="s">
        <v>46</v>
      </c>
      <c r="O112" s="86"/>
      <c r="P112" s="223">
        <f>O112*H112</f>
        <v>0</v>
      </c>
      <c r="Q112" s="223">
        <v>0</v>
      </c>
      <c r="R112" s="223">
        <f>Q112*H112</f>
        <v>0</v>
      </c>
      <c r="S112" s="223">
        <v>0</v>
      </c>
      <c r="T112" s="224">
        <f>S112*H112</f>
        <v>0</v>
      </c>
      <c r="U112" s="39"/>
      <c r="V112" s="39"/>
      <c r="W112" s="39"/>
      <c r="X112" s="39"/>
      <c r="Y112" s="39"/>
      <c r="Z112" s="39"/>
      <c r="AA112" s="39"/>
      <c r="AB112" s="39"/>
      <c r="AC112" s="39"/>
      <c r="AD112" s="39"/>
      <c r="AE112" s="39"/>
      <c r="AR112" s="225" t="s">
        <v>552</v>
      </c>
      <c r="AT112" s="225" t="s">
        <v>152</v>
      </c>
      <c r="AU112" s="225" t="s">
        <v>82</v>
      </c>
      <c r="AY112" s="18" t="s">
        <v>150</v>
      </c>
      <c r="BE112" s="226">
        <f>IF(N112="základní",J112,0)</f>
        <v>0</v>
      </c>
      <c r="BF112" s="226">
        <f>IF(N112="snížená",J112,0)</f>
        <v>0</v>
      </c>
      <c r="BG112" s="226">
        <f>IF(N112="zákl. přenesená",J112,0)</f>
        <v>0</v>
      </c>
      <c r="BH112" s="226">
        <f>IF(N112="sníž. přenesená",J112,0)</f>
        <v>0</v>
      </c>
      <c r="BI112" s="226">
        <f>IF(N112="nulová",J112,0)</f>
        <v>0</v>
      </c>
      <c r="BJ112" s="18" t="s">
        <v>156</v>
      </c>
      <c r="BK112" s="226">
        <f>ROUND(I112*H112,2)</f>
        <v>0</v>
      </c>
      <c r="BL112" s="18" t="s">
        <v>552</v>
      </c>
      <c r="BM112" s="225" t="s">
        <v>591</v>
      </c>
    </row>
    <row r="113" s="2" customFormat="1">
      <c r="A113" s="39"/>
      <c r="B113" s="40"/>
      <c r="C113" s="41"/>
      <c r="D113" s="227" t="s">
        <v>158</v>
      </c>
      <c r="E113" s="41"/>
      <c r="F113" s="228" t="s">
        <v>589</v>
      </c>
      <c r="G113" s="41"/>
      <c r="H113" s="41"/>
      <c r="I113" s="229"/>
      <c r="J113" s="41"/>
      <c r="K113" s="41"/>
      <c r="L113" s="45"/>
      <c r="M113" s="230"/>
      <c r="N113" s="231"/>
      <c r="O113" s="86"/>
      <c r="P113" s="86"/>
      <c r="Q113" s="86"/>
      <c r="R113" s="86"/>
      <c r="S113" s="86"/>
      <c r="T113" s="87"/>
      <c r="U113" s="39"/>
      <c r="V113" s="39"/>
      <c r="W113" s="39"/>
      <c r="X113" s="39"/>
      <c r="Y113" s="39"/>
      <c r="Z113" s="39"/>
      <c r="AA113" s="39"/>
      <c r="AB113" s="39"/>
      <c r="AC113" s="39"/>
      <c r="AD113" s="39"/>
      <c r="AE113" s="39"/>
      <c r="AT113" s="18" t="s">
        <v>158</v>
      </c>
      <c r="AU113" s="18" t="s">
        <v>82</v>
      </c>
    </row>
    <row r="114" s="2" customFormat="1">
      <c r="A114" s="39"/>
      <c r="B114" s="40"/>
      <c r="C114" s="41"/>
      <c r="D114" s="227" t="s">
        <v>159</v>
      </c>
      <c r="E114" s="41"/>
      <c r="F114" s="232" t="s">
        <v>592</v>
      </c>
      <c r="G114" s="41"/>
      <c r="H114" s="41"/>
      <c r="I114" s="229"/>
      <c r="J114" s="41"/>
      <c r="K114" s="41"/>
      <c r="L114" s="45"/>
      <c r="M114" s="230"/>
      <c r="N114" s="231"/>
      <c r="O114" s="86"/>
      <c r="P114" s="86"/>
      <c r="Q114" s="86"/>
      <c r="R114" s="86"/>
      <c r="S114" s="86"/>
      <c r="T114" s="87"/>
      <c r="U114" s="39"/>
      <c r="V114" s="39"/>
      <c r="W114" s="39"/>
      <c r="X114" s="39"/>
      <c r="Y114" s="39"/>
      <c r="Z114" s="39"/>
      <c r="AA114" s="39"/>
      <c r="AB114" s="39"/>
      <c r="AC114" s="39"/>
      <c r="AD114" s="39"/>
      <c r="AE114" s="39"/>
      <c r="AT114" s="18" t="s">
        <v>159</v>
      </c>
      <c r="AU114" s="18" t="s">
        <v>82</v>
      </c>
    </row>
    <row r="115" s="2" customFormat="1" ht="44.25" customHeight="1">
      <c r="A115" s="39"/>
      <c r="B115" s="40"/>
      <c r="C115" s="214" t="s">
        <v>266</v>
      </c>
      <c r="D115" s="214" t="s">
        <v>152</v>
      </c>
      <c r="E115" s="215" t="s">
        <v>593</v>
      </c>
      <c r="F115" s="216" t="s">
        <v>594</v>
      </c>
      <c r="G115" s="217" t="s">
        <v>590</v>
      </c>
      <c r="H115" s="218">
        <v>1</v>
      </c>
      <c r="I115" s="219"/>
      <c r="J115" s="220">
        <f>ROUND(I115*H115,2)</f>
        <v>0</v>
      </c>
      <c r="K115" s="216" t="s">
        <v>19</v>
      </c>
      <c r="L115" s="45"/>
      <c r="M115" s="221" t="s">
        <v>19</v>
      </c>
      <c r="N115" s="222" t="s">
        <v>46</v>
      </c>
      <c r="O115" s="86"/>
      <c r="P115" s="223">
        <f>O115*H115</f>
        <v>0</v>
      </c>
      <c r="Q115" s="223">
        <v>0</v>
      </c>
      <c r="R115" s="223">
        <f>Q115*H115</f>
        <v>0</v>
      </c>
      <c r="S115" s="223">
        <v>0</v>
      </c>
      <c r="T115" s="224">
        <f>S115*H115</f>
        <v>0</v>
      </c>
      <c r="U115" s="39"/>
      <c r="V115" s="39"/>
      <c r="W115" s="39"/>
      <c r="X115" s="39"/>
      <c r="Y115" s="39"/>
      <c r="Z115" s="39"/>
      <c r="AA115" s="39"/>
      <c r="AB115" s="39"/>
      <c r="AC115" s="39"/>
      <c r="AD115" s="39"/>
      <c r="AE115" s="39"/>
      <c r="AR115" s="225" t="s">
        <v>552</v>
      </c>
      <c r="AT115" s="225" t="s">
        <v>152</v>
      </c>
      <c r="AU115" s="225" t="s">
        <v>82</v>
      </c>
      <c r="AY115" s="18" t="s">
        <v>150</v>
      </c>
      <c r="BE115" s="226">
        <f>IF(N115="základní",J115,0)</f>
        <v>0</v>
      </c>
      <c r="BF115" s="226">
        <f>IF(N115="snížená",J115,0)</f>
        <v>0</v>
      </c>
      <c r="BG115" s="226">
        <f>IF(N115="zákl. přenesená",J115,0)</f>
        <v>0</v>
      </c>
      <c r="BH115" s="226">
        <f>IF(N115="sníž. přenesená",J115,0)</f>
        <v>0</v>
      </c>
      <c r="BI115" s="226">
        <f>IF(N115="nulová",J115,0)</f>
        <v>0</v>
      </c>
      <c r="BJ115" s="18" t="s">
        <v>156</v>
      </c>
      <c r="BK115" s="226">
        <f>ROUND(I115*H115,2)</f>
        <v>0</v>
      </c>
      <c r="BL115" s="18" t="s">
        <v>552</v>
      </c>
      <c r="BM115" s="225" t="s">
        <v>595</v>
      </c>
    </row>
    <row r="116" s="2" customFormat="1">
      <c r="A116" s="39"/>
      <c r="B116" s="40"/>
      <c r="C116" s="41"/>
      <c r="D116" s="227" t="s">
        <v>158</v>
      </c>
      <c r="E116" s="41"/>
      <c r="F116" s="228" t="s">
        <v>594</v>
      </c>
      <c r="G116" s="41"/>
      <c r="H116" s="41"/>
      <c r="I116" s="229"/>
      <c r="J116" s="41"/>
      <c r="K116" s="41"/>
      <c r="L116" s="45"/>
      <c r="M116" s="230"/>
      <c r="N116" s="231"/>
      <c r="O116" s="86"/>
      <c r="P116" s="86"/>
      <c r="Q116" s="86"/>
      <c r="R116" s="86"/>
      <c r="S116" s="86"/>
      <c r="T116" s="87"/>
      <c r="U116" s="39"/>
      <c r="V116" s="39"/>
      <c r="W116" s="39"/>
      <c r="X116" s="39"/>
      <c r="Y116" s="39"/>
      <c r="Z116" s="39"/>
      <c r="AA116" s="39"/>
      <c r="AB116" s="39"/>
      <c r="AC116" s="39"/>
      <c r="AD116" s="39"/>
      <c r="AE116" s="39"/>
      <c r="AT116" s="18" t="s">
        <v>158</v>
      </c>
      <c r="AU116" s="18" t="s">
        <v>82</v>
      </c>
    </row>
    <row r="117" s="2" customFormat="1" ht="24.15" customHeight="1">
      <c r="A117" s="39"/>
      <c r="B117" s="40"/>
      <c r="C117" s="214" t="s">
        <v>8</v>
      </c>
      <c r="D117" s="214" t="s">
        <v>152</v>
      </c>
      <c r="E117" s="215" t="s">
        <v>596</v>
      </c>
      <c r="F117" s="216" t="s">
        <v>597</v>
      </c>
      <c r="G117" s="217" t="s">
        <v>590</v>
      </c>
      <c r="H117" s="218">
        <v>1</v>
      </c>
      <c r="I117" s="219"/>
      <c r="J117" s="220">
        <f>ROUND(I117*H117,2)</f>
        <v>0</v>
      </c>
      <c r="K117" s="216" t="s">
        <v>19</v>
      </c>
      <c r="L117" s="45"/>
      <c r="M117" s="221" t="s">
        <v>19</v>
      </c>
      <c r="N117" s="222" t="s">
        <v>46</v>
      </c>
      <c r="O117" s="86"/>
      <c r="P117" s="223">
        <f>O117*H117</f>
        <v>0</v>
      </c>
      <c r="Q117" s="223">
        <v>0</v>
      </c>
      <c r="R117" s="223">
        <f>Q117*H117</f>
        <v>0</v>
      </c>
      <c r="S117" s="223">
        <v>0</v>
      </c>
      <c r="T117" s="224">
        <f>S117*H117</f>
        <v>0</v>
      </c>
      <c r="U117" s="39"/>
      <c r="V117" s="39"/>
      <c r="W117" s="39"/>
      <c r="X117" s="39"/>
      <c r="Y117" s="39"/>
      <c r="Z117" s="39"/>
      <c r="AA117" s="39"/>
      <c r="AB117" s="39"/>
      <c r="AC117" s="39"/>
      <c r="AD117" s="39"/>
      <c r="AE117" s="39"/>
      <c r="AR117" s="225" t="s">
        <v>552</v>
      </c>
      <c r="AT117" s="225" t="s">
        <v>152</v>
      </c>
      <c r="AU117" s="225" t="s">
        <v>82</v>
      </c>
      <c r="AY117" s="18" t="s">
        <v>150</v>
      </c>
      <c r="BE117" s="226">
        <f>IF(N117="základní",J117,0)</f>
        <v>0</v>
      </c>
      <c r="BF117" s="226">
        <f>IF(N117="snížená",J117,0)</f>
        <v>0</v>
      </c>
      <c r="BG117" s="226">
        <f>IF(N117="zákl. přenesená",J117,0)</f>
        <v>0</v>
      </c>
      <c r="BH117" s="226">
        <f>IF(N117="sníž. přenesená",J117,0)</f>
        <v>0</v>
      </c>
      <c r="BI117" s="226">
        <f>IF(N117="nulová",J117,0)</f>
        <v>0</v>
      </c>
      <c r="BJ117" s="18" t="s">
        <v>156</v>
      </c>
      <c r="BK117" s="226">
        <f>ROUND(I117*H117,2)</f>
        <v>0</v>
      </c>
      <c r="BL117" s="18" t="s">
        <v>552</v>
      </c>
      <c r="BM117" s="225" t="s">
        <v>598</v>
      </c>
    </row>
    <row r="118" s="2" customFormat="1">
      <c r="A118" s="39"/>
      <c r="B118" s="40"/>
      <c r="C118" s="41"/>
      <c r="D118" s="227" t="s">
        <v>158</v>
      </c>
      <c r="E118" s="41"/>
      <c r="F118" s="228" t="s">
        <v>599</v>
      </c>
      <c r="G118" s="41"/>
      <c r="H118" s="41"/>
      <c r="I118" s="229"/>
      <c r="J118" s="41"/>
      <c r="K118" s="41"/>
      <c r="L118" s="45"/>
      <c r="M118" s="230"/>
      <c r="N118" s="231"/>
      <c r="O118" s="86"/>
      <c r="P118" s="86"/>
      <c r="Q118" s="86"/>
      <c r="R118" s="86"/>
      <c r="S118" s="86"/>
      <c r="T118" s="87"/>
      <c r="U118" s="39"/>
      <c r="V118" s="39"/>
      <c r="W118" s="39"/>
      <c r="X118" s="39"/>
      <c r="Y118" s="39"/>
      <c r="Z118" s="39"/>
      <c r="AA118" s="39"/>
      <c r="AB118" s="39"/>
      <c r="AC118" s="39"/>
      <c r="AD118" s="39"/>
      <c r="AE118" s="39"/>
      <c r="AT118" s="18" t="s">
        <v>158</v>
      </c>
      <c r="AU118" s="18" t="s">
        <v>82</v>
      </c>
    </row>
    <row r="119" s="2" customFormat="1">
      <c r="A119" s="39"/>
      <c r="B119" s="40"/>
      <c r="C119" s="41"/>
      <c r="D119" s="227" t="s">
        <v>159</v>
      </c>
      <c r="E119" s="41"/>
      <c r="F119" s="232" t="s">
        <v>600</v>
      </c>
      <c r="G119" s="41"/>
      <c r="H119" s="41"/>
      <c r="I119" s="229"/>
      <c r="J119" s="41"/>
      <c r="K119" s="41"/>
      <c r="L119" s="45"/>
      <c r="M119" s="230"/>
      <c r="N119" s="231"/>
      <c r="O119" s="86"/>
      <c r="P119" s="86"/>
      <c r="Q119" s="86"/>
      <c r="R119" s="86"/>
      <c r="S119" s="86"/>
      <c r="T119" s="87"/>
      <c r="U119" s="39"/>
      <c r="V119" s="39"/>
      <c r="W119" s="39"/>
      <c r="X119" s="39"/>
      <c r="Y119" s="39"/>
      <c r="Z119" s="39"/>
      <c r="AA119" s="39"/>
      <c r="AB119" s="39"/>
      <c r="AC119" s="39"/>
      <c r="AD119" s="39"/>
      <c r="AE119" s="39"/>
      <c r="AT119" s="18" t="s">
        <v>159</v>
      </c>
      <c r="AU119" s="18" t="s">
        <v>82</v>
      </c>
    </row>
    <row r="120" s="2" customFormat="1" ht="16.5" customHeight="1">
      <c r="A120" s="39"/>
      <c r="B120" s="40"/>
      <c r="C120" s="214" t="s">
        <v>280</v>
      </c>
      <c r="D120" s="214" t="s">
        <v>152</v>
      </c>
      <c r="E120" s="215" t="s">
        <v>601</v>
      </c>
      <c r="F120" s="216" t="s">
        <v>602</v>
      </c>
      <c r="G120" s="217" t="s">
        <v>187</v>
      </c>
      <c r="H120" s="218">
        <v>1</v>
      </c>
      <c r="I120" s="219"/>
      <c r="J120" s="220">
        <f>ROUND(I120*H120,2)</f>
        <v>0</v>
      </c>
      <c r="K120" s="216" t="s">
        <v>19</v>
      </c>
      <c r="L120" s="45"/>
      <c r="M120" s="221" t="s">
        <v>19</v>
      </c>
      <c r="N120" s="222" t="s">
        <v>46</v>
      </c>
      <c r="O120" s="86"/>
      <c r="P120" s="223">
        <f>O120*H120</f>
        <v>0</v>
      </c>
      <c r="Q120" s="223">
        <v>0</v>
      </c>
      <c r="R120" s="223">
        <f>Q120*H120</f>
        <v>0</v>
      </c>
      <c r="S120" s="223">
        <v>0</v>
      </c>
      <c r="T120" s="224">
        <f>S120*H120</f>
        <v>0</v>
      </c>
      <c r="U120" s="39"/>
      <c r="V120" s="39"/>
      <c r="W120" s="39"/>
      <c r="X120" s="39"/>
      <c r="Y120" s="39"/>
      <c r="Z120" s="39"/>
      <c r="AA120" s="39"/>
      <c r="AB120" s="39"/>
      <c r="AC120" s="39"/>
      <c r="AD120" s="39"/>
      <c r="AE120" s="39"/>
      <c r="AR120" s="225" t="s">
        <v>552</v>
      </c>
      <c r="AT120" s="225" t="s">
        <v>152</v>
      </c>
      <c r="AU120" s="225" t="s">
        <v>82</v>
      </c>
      <c r="AY120" s="18" t="s">
        <v>150</v>
      </c>
      <c r="BE120" s="226">
        <f>IF(N120="základní",J120,0)</f>
        <v>0</v>
      </c>
      <c r="BF120" s="226">
        <f>IF(N120="snížená",J120,0)</f>
        <v>0</v>
      </c>
      <c r="BG120" s="226">
        <f>IF(N120="zákl. přenesená",J120,0)</f>
        <v>0</v>
      </c>
      <c r="BH120" s="226">
        <f>IF(N120="sníž. přenesená",J120,0)</f>
        <v>0</v>
      </c>
      <c r="BI120" s="226">
        <f>IF(N120="nulová",J120,0)</f>
        <v>0</v>
      </c>
      <c r="BJ120" s="18" t="s">
        <v>156</v>
      </c>
      <c r="BK120" s="226">
        <f>ROUND(I120*H120,2)</f>
        <v>0</v>
      </c>
      <c r="BL120" s="18" t="s">
        <v>552</v>
      </c>
      <c r="BM120" s="225" t="s">
        <v>603</v>
      </c>
    </row>
    <row r="121" s="2" customFormat="1">
      <c r="A121" s="39"/>
      <c r="B121" s="40"/>
      <c r="C121" s="41"/>
      <c r="D121" s="227" t="s">
        <v>158</v>
      </c>
      <c r="E121" s="41"/>
      <c r="F121" s="228" t="s">
        <v>602</v>
      </c>
      <c r="G121" s="41"/>
      <c r="H121" s="41"/>
      <c r="I121" s="229"/>
      <c r="J121" s="41"/>
      <c r="K121" s="41"/>
      <c r="L121" s="45"/>
      <c r="M121" s="230"/>
      <c r="N121" s="231"/>
      <c r="O121" s="86"/>
      <c r="P121" s="86"/>
      <c r="Q121" s="86"/>
      <c r="R121" s="86"/>
      <c r="S121" s="86"/>
      <c r="T121" s="87"/>
      <c r="U121" s="39"/>
      <c r="V121" s="39"/>
      <c r="W121" s="39"/>
      <c r="X121" s="39"/>
      <c r="Y121" s="39"/>
      <c r="Z121" s="39"/>
      <c r="AA121" s="39"/>
      <c r="AB121" s="39"/>
      <c r="AC121" s="39"/>
      <c r="AD121" s="39"/>
      <c r="AE121" s="39"/>
      <c r="AT121" s="18" t="s">
        <v>158</v>
      </c>
      <c r="AU121" s="18" t="s">
        <v>82</v>
      </c>
    </row>
    <row r="122" s="2" customFormat="1">
      <c r="A122" s="39"/>
      <c r="B122" s="40"/>
      <c r="C122" s="41"/>
      <c r="D122" s="227" t="s">
        <v>159</v>
      </c>
      <c r="E122" s="41"/>
      <c r="F122" s="232" t="s">
        <v>604</v>
      </c>
      <c r="G122" s="41"/>
      <c r="H122" s="41"/>
      <c r="I122" s="229"/>
      <c r="J122" s="41"/>
      <c r="K122" s="41"/>
      <c r="L122" s="45"/>
      <c r="M122" s="230"/>
      <c r="N122" s="231"/>
      <c r="O122" s="86"/>
      <c r="P122" s="86"/>
      <c r="Q122" s="86"/>
      <c r="R122" s="86"/>
      <c r="S122" s="86"/>
      <c r="T122" s="87"/>
      <c r="U122" s="39"/>
      <c r="V122" s="39"/>
      <c r="W122" s="39"/>
      <c r="X122" s="39"/>
      <c r="Y122" s="39"/>
      <c r="Z122" s="39"/>
      <c r="AA122" s="39"/>
      <c r="AB122" s="39"/>
      <c r="AC122" s="39"/>
      <c r="AD122" s="39"/>
      <c r="AE122" s="39"/>
      <c r="AT122" s="18" t="s">
        <v>159</v>
      </c>
      <c r="AU122" s="18" t="s">
        <v>82</v>
      </c>
    </row>
    <row r="123" s="2" customFormat="1" ht="16.5" customHeight="1">
      <c r="A123" s="39"/>
      <c r="B123" s="40"/>
      <c r="C123" s="214" t="s">
        <v>287</v>
      </c>
      <c r="D123" s="214" t="s">
        <v>152</v>
      </c>
      <c r="E123" s="215" t="s">
        <v>605</v>
      </c>
      <c r="F123" s="216" t="s">
        <v>606</v>
      </c>
      <c r="G123" s="217" t="s">
        <v>187</v>
      </c>
      <c r="H123" s="218">
        <v>1</v>
      </c>
      <c r="I123" s="219"/>
      <c r="J123" s="220">
        <f>ROUND(I123*H123,2)</f>
        <v>0</v>
      </c>
      <c r="K123" s="216" t="s">
        <v>19</v>
      </c>
      <c r="L123" s="45"/>
      <c r="M123" s="221" t="s">
        <v>19</v>
      </c>
      <c r="N123" s="222" t="s">
        <v>46</v>
      </c>
      <c r="O123" s="86"/>
      <c r="P123" s="223">
        <f>O123*H123</f>
        <v>0</v>
      </c>
      <c r="Q123" s="223">
        <v>0</v>
      </c>
      <c r="R123" s="223">
        <f>Q123*H123</f>
        <v>0</v>
      </c>
      <c r="S123" s="223">
        <v>0</v>
      </c>
      <c r="T123" s="224">
        <f>S123*H123</f>
        <v>0</v>
      </c>
      <c r="U123" s="39"/>
      <c r="V123" s="39"/>
      <c r="W123" s="39"/>
      <c r="X123" s="39"/>
      <c r="Y123" s="39"/>
      <c r="Z123" s="39"/>
      <c r="AA123" s="39"/>
      <c r="AB123" s="39"/>
      <c r="AC123" s="39"/>
      <c r="AD123" s="39"/>
      <c r="AE123" s="39"/>
      <c r="AR123" s="225" t="s">
        <v>552</v>
      </c>
      <c r="AT123" s="225" t="s">
        <v>152</v>
      </c>
      <c r="AU123" s="225" t="s">
        <v>82</v>
      </c>
      <c r="AY123" s="18" t="s">
        <v>150</v>
      </c>
      <c r="BE123" s="226">
        <f>IF(N123="základní",J123,0)</f>
        <v>0</v>
      </c>
      <c r="BF123" s="226">
        <f>IF(N123="snížená",J123,0)</f>
        <v>0</v>
      </c>
      <c r="BG123" s="226">
        <f>IF(N123="zákl. přenesená",J123,0)</f>
        <v>0</v>
      </c>
      <c r="BH123" s="226">
        <f>IF(N123="sníž. přenesená",J123,0)</f>
        <v>0</v>
      </c>
      <c r="BI123" s="226">
        <f>IF(N123="nulová",J123,0)</f>
        <v>0</v>
      </c>
      <c r="BJ123" s="18" t="s">
        <v>156</v>
      </c>
      <c r="BK123" s="226">
        <f>ROUND(I123*H123,2)</f>
        <v>0</v>
      </c>
      <c r="BL123" s="18" t="s">
        <v>552</v>
      </c>
      <c r="BM123" s="225" t="s">
        <v>607</v>
      </c>
    </row>
    <row r="124" s="2" customFormat="1">
      <c r="A124" s="39"/>
      <c r="B124" s="40"/>
      <c r="C124" s="41"/>
      <c r="D124" s="227" t="s">
        <v>158</v>
      </c>
      <c r="E124" s="41"/>
      <c r="F124" s="228" t="s">
        <v>606</v>
      </c>
      <c r="G124" s="41"/>
      <c r="H124" s="41"/>
      <c r="I124" s="229"/>
      <c r="J124" s="41"/>
      <c r="K124" s="41"/>
      <c r="L124" s="45"/>
      <c r="M124" s="230"/>
      <c r="N124" s="231"/>
      <c r="O124" s="86"/>
      <c r="P124" s="86"/>
      <c r="Q124" s="86"/>
      <c r="R124" s="86"/>
      <c r="S124" s="86"/>
      <c r="T124" s="87"/>
      <c r="U124" s="39"/>
      <c r="V124" s="39"/>
      <c r="W124" s="39"/>
      <c r="X124" s="39"/>
      <c r="Y124" s="39"/>
      <c r="Z124" s="39"/>
      <c r="AA124" s="39"/>
      <c r="AB124" s="39"/>
      <c r="AC124" s="39"/>
      <c r="AD124" s="39"/>
      <c r="AE124" s="39"/>
      <c r="AT124" s="18" t="s">
        <v>158</v>
      </c>
      <c r="AU124" s="18" t="s">
        <v>82</v>
      </c>
    </row>
    <row r="125" s="2" customFormat="1">
      <c r="A125" s="39"/>
      <c r="B125" s="40"/>
      <c r="C125" s="41"/>
      <c r="D125" s="227" t="s">
        <v>159</v>
      </c>
      <c r="E125" s="41"/>
      <c r="F125" s="232" t="s">
        <v>608</v>
      </c>
      <c r="G125" s="41"/>
      <c r="H125" s="41"/>
      <c r="I125" s="229"/>
      <c r="J125" s="41"/>
      <c r="K125" s="41"/>
      <c r="L125" s="45"/>
      <c r="M125" s="230"/>
      <c r="N125" s="231"/>
      <c r="O125" s="86"/>
      <c r="P125" s="86"/>
      <c r="Q125" s="86"/>
      <c r="R125" s="86"/>
      <c r="S125" s="86"/>
      <c r="T125" s="87"/>
      <c r="U125" s="39"/>
      <c r="V125" s="39"/>
      <c r="W125" s="39"/>
      <c r="X125" s="39"/>
      <c r="Y125" s="39"/>
      <c r="Z125" s="39"/>
      <c r="AA125" s="39"/>
      <c r="AB125" s="39"/>
      <c r="AC125" s="39"/>
      <c r="AD125" s="39"/>
      <c r="AE125" s="39"/>
      <c r="AT125" s="18" t="s">
        <v>159</v>
      </c>
      <c r="AU125" s="18" t="s">
        <v>82</v>
      </c>
    </row>
    <row r="126" s="2" customFormat="1" ht="24.15" customHeight="1">
      <c r="A126" s="39"/>
      <c r="B126" s="40"/>
      <c r="C126" s="214" t="s">
        <v>297</v>
      </c>
      <c r="D126" s="214" t="s">
        <v>152</v>
      </c>
      <c r="E126" s="215" t="s">
        <v>609</v>
      </c>
      <c r="F126" s="216" t="s">
        <v>610</v>
      </c>
      <c r="G126" s="217" t="s">
        <v>187</v>
      </c>
      <c r="H126" s="218">
        <v>1</v>
      </c>
      <c r="I126" s="219"/>
      <c r="J126" s="220">
        <f>ROUND(I126*H126,2)</f>
        <v>0</v>
      </c>
      <c r="K126" s="216" t="s">
        <v>19</v>
      </c>
      <c r="L126" s="45"/>
      <c r="M126" s="221" t="s">
        <v>19</v>
      </c>
      <c r="N126" s="222" t="s">
        <v>46</v>
      </c>
      <c r="O126" s="86"/>
      <c r="P126" s="223">
        <f>O126*H126</f>
        <v>0</v>
      </c>
      <c r="Q126" s="223">
        <v>0</v>
      </c>
      <c r="R126" s="223">
        <f>Q126*H126</f>
        <v>0</v>
      </c>
      <c r="S126" s="223">
        <v>0</v>
      </c>
      <c r="T126" s="224">
        <f>S126*H126</f>
        <v>0</v>
      </c>
      <c r="U126" s="39"/>
      <c r="V126" s="39"/>
      <c r="W126" s="39"/>
      <c r="X126" s="39"/>
      <c r="Y126" s="39"/>
      <c r="Z126" s="39"/>
      <c r="AA126" s="39"/>
      <c r="AB126" s="39"/>
      <c r="AC126" s="39"/>
      <c r="AD126" s="39"/>
      <c r="AE126" s="39"/>
      <c r="AR126" s="225" t="s">
        <v>552</v>
      </c>
      <c r="AT126" s="225" t="s">
        <v>152</v>
      </c>
      <c r="AU126" s="225" t="s">
        <v>82</v>
      </c>
      <c r="AY126" s="18" t="s">
        <v>150</v>
      </c>
      <c r="BE126" s="226">
        <f>IF(N126="základní",J126,0)</f>
        <v>0</v>
      </c>
      <c r="BF126" s="226">
        <f>IF(N126="snížená",J126,0)</f>
        <v>0</v>
      </c>
      <c r="BG126" s="226">
        <f>IF(N126="zákl. přenesená",J126,0)</f>
        <v>0</v>
      </c>
      <c r="BH126" s="226">
        <f>IF(N126="sníž. přenesená",J126,0)</f>
        <v>0</v>
      </c>
      <c r="BI126" s="226">
        <f>IF(N126="nulová",J126,0)</f>
        <v>0</v>
      </c>
      <c r="BJ126" s="18" t="s">
        <v>156</v>
      </c>
      <c r="BK126" s="226">
        <f>ROUND(I126*H126,2)</f>
        <v>0</v>
      </c>
      <c r="BL126" s="18" t="s">
        <v>552</v>
      </c>
      <c r="BM126" s="225" t="s">
        <v>611</v>
      </c>
    </row>
    <row r="127" s="2" customFormat="1">
      <c r="A127" s="39"/>
      <c r="B127" s="40"/>
      <c r="C127" s="41"/>
      <c r="D127" s="227" t="s">
        <v>158</v>
      </c>
      <c r="E127" s="41"/>
      <c r="F127" s="228" t="s">
        <v>610</v>
      </c>
      <c r="G127" s="41"/>
      <c r="H127" s="41"/>
      <c r="I127" s="229"/>
      <c r="J127" s="41"/>
      <c r="K127" s="41"/>
      <c r="L127" s="45"/>
      <c r="M127" s="230"/>
      <c r="N127" s="231"/>
      <c r="O127" s="86"/>
      <c r="P127" s="86"/>
      <c r="Q127" s="86"/>
      <c r="R127" s="86"/>
      <c r="S127" s="86"/>
      <c r="T127" s="87"/>
      <c r="U127" s="39"/>
      <c r="V127" s="39"/>
      <c r="W127" s="39"/>
      <c r="X127" s="39"/>
      <c r="Y127" s="39"/>
      <c r="Z127" s="39"/>
      <c r="AA127" s="39"/>
      <c r="AB127" s="39"/>
      <c r="AC127" s="39"/>
      <c r="AD127" s="39"/>
      <c r="AE127" s="39"/>
      <c r="AT127" s="18" t="s">
        <v>158</v>
      </c>
      <c r="AU127" s="18" t="s">
        <v>82</v>
      </c>
    </row>
    <row r="128" s="2" customFormat="1">
      <c r="A128" s="39"/>
      <c r="B128" s="40"/>
      <c r="C128" s="41"/>
      <c r="D128" s="227" t="s">
        <v>159</v>
      </c>
      <c r="E128" s="41"/>
      <c r="F128" s="232" t="s">
        <v>1069</v>
      </c>
      <c r="G128" s="41"/>
      <c r="H128" s="41"/>
      <c r="I128" s="229"/>
      <c r="J128" s="41"/>
      <c r="K128" s="41"/>
      <c r="L128" s="45"/>
      <c r="M128" s="230"/>
      <c r="N128" s="231"/>
      <c r="O128" s="86"/>
      <c r="P128" s="86"/>
      <c r="Q128" s="86"/>
      <c r="R128" s="86"/>
      <c r="S128" s="86"/>
      <c r="T128" s="87"/>
      <c r="U128" s="39"/>
      <c r="V128" s="39"/>
      <c r="W128" s="39"/>
      <c r="X128" s="39"/>
      <c r="Y128" s="39"/>
      <c r="Z128" s="39"/>
      <c r="AA128" s="39"/>
      <c r="AB128" s="39"/>
      <c r="AC128" s="39"/>
      <c r="AD128" s="39"/>
      <c r="AE128" s="39"/>
      <c r="AT128" s="18" t="s">
        <v>159</v>
      </c>
      <c r="AU128" s="18" t="s">
        <v>82</v>
      </c>
    </row>
    <row r="129" s="2" customFormat="1" ht="24.15" customHeight="1">
      <c r="A129" s="39"/>
      <c r="B129" s="40"/>
      <c r="C129" s="214" t="s">
        <v>304</v>
      </c>
      <c r="D129" s="214" t="s">
        <v>152</v>
      </c>
      <c r="E129" s="215" t="s">
        <v>613</v>
      </c>
      <c r="F129" s="216" t="s">
        <v>614</v>
      </c>
      <c r="G129" s="217" t="s">
        <v>187</v>
      </c>
      <c r="H129" s="218">
        <v>1</v>
      </c>
      <c r="I129" s="219"/>
      <c r="J129" s="220">
        <f>ROUND(I129*H129,2)</f>
        <v>0</v>
      </c>
      <c r="K129" s="216" t="s">
        <v>19</v>
      </c>
      <c r="L129" s="45"/>
      <c r="M129" s="221" t="s">
        <v>19</v>
      </c>
      <c r="N129" s="222" t="s">
        <v>46</v>
      </c>
      <c r="O129" s="86"/>
      <c r="P129" s="223">
        <f>O129*H129</f>
        <v>0</v>
      </c>
      <c r="Q129" s="223">
        <v>0</v>
      </c>
      <c r="R129" s="223">
        <f>Q129*H129</f>
        <v>0</v>
      </c>
      <c r="S129" s="223">
        <v>0</v>
      </c>
      <c r="T129" s="224">
        <f>S129*H129</f>
        <v>0</v>
      </c>
      <c r="U129" s="39"/>
      <c r="V129" s="39"/>
      <c r="W129" s="39"/>
      <c r="X129" s="39"/>
      <c r="Y129" s="39"/>
      <c r="Z129" s="39"/>
      <c r="AA129" s="39"/>
      <c r="AB129" s="39"/>
      <c r="AC129" s="39"/>
      <c r="AD129" s="39"/>
      <c r="AE129" s="39"/>
      <c r="AR129" s="225" t="s">
        <v>552</v>
      </c>
      <c r="AT129" s="225" t="s">
        <v>152</v>
      </c>
      <c r="AU129" s="225" t="s">
        <v>82</v>
      </c>
      <c r="AY129" s="18" t="s">
        <v>150</v>
      </c>
      <c r="BE129" s="226">
        <f>IF(N129="základní",J129,0)</f>
        <v>0</v>
      </c>
      <c r="BF129" s="226">
        <f>IF(N129="snížená",J129,0)</f>
        <v>0</v>
      </c>
      <c r="BG129" s="226">
        <f>IF(N129="zákl. přenesená",J129,0)</f>
        <v>0</v>
      </c>
      <c r="BH129" s="226">
        <f>IF(N129="sníž. přenesená",J129,0)</f>
        <v>0</v>
      </c>
      <c r="BI129" s="226">
        <f>IF(N129="nulová",J129,0)</f>
        <v>0</v>
      </c>
      <c r="BJ129" s="18" t="s">
        <v>156</v>
      </c>
      <c r="BK129" s="226">
        <f>ROUND(I129*H129,2)</f>
        <v>0</v>
      </c>
      <c r="BL129" s="18" t="s">
        <v>552</v>
      </c>
      <c r="BM129" s="225" t="s">
        <v>615</v>
      </c>
    </row>
    <row r="130" s="2" customFormat="1">
      <c r="A130" s="39"/>
      <c r="B130" s="40"/>
      <c r="C130" s="41"/>
      <c r="D130" s="227" t="s">
        <v>158</v>
      </c>
      <c r="E130" s="41"/>
      <c r="F130" s="228" t="s">
        <v>614</v>
      </c>
      <c r="G130" s="41"/>
      <c r="H130" s="41"/>
      <c r="I130" s="229"/>
      <c r="J130" s="41"/>
      <c r="K130" s="41"/>
      <c r="L130" s="45"/>
      <c r="M130" s="230"/>
      <c r="N130" s="231"/>
      <c r="O130" s="86"/>
      <c r="P130" s="86"/>
      <c r="Q130" s="86"/>
      <c r="R130" s="86"/>
      <c r="S130" s="86"/>
      <c r="T130" s="87"/>
      <c r="U130" s="39"/>
      <c r="V130" s="39"/>
      <c r="W130" s="39"/>
      <c r="X130" s="39"/>
      <c r="Y130" s="39"/>
      <c r="Z130" s="39"/>
      <c r="AA130" s="39"/>
      <c r="AB130" s="39"/>
      <c r="AC130" s="39"/>
      <c r="AD130" s="39"/>
      <c r="AE130" s="39"/>
      <c r="AT130" s="18" t="s">
        <v>158</v>
      </c>
      <c r="AU130" s="18" t="s">
        <v>82</v>
      </c>
    </row>
    <row r="131" s="2" customFormat="1">
      <c r="A131" s="39"/>
      <c r="B131" s="40"/>
      <c r="C131" s="41"/>
      <c r="D131" s="227" t="s">
        <v>159</v>
      </c>
      <c r="E131" s="41"/>
      <c r="F131" s="232" t="s">
        <v>616</v>
      </c>
      <c r="G131" s="41"/>
      <c r="H131" s="41"/>
      <c r="I131" s="229"/>
      <c r="J131" s="41"/>
      <c r="K131" s="41"/>
      <c r="L131" s="45"/>
      <c r="M131" s="230"/>
      <c r="N131" s="231"/>
      <c r="O131" s="86"/>
      <c r="P131" s="86"/>
      <c r="Q131" s="86"/>
      <c r="R131" s="86"/>
      <c r="S131" s="86"/>
      <c r="T131" s="87"/>
      <c r="U131" s="39"/>
      <c r="V131" s="39"/>
      <c r="W131" s="39"/>
      <c r="X131" s="39"/>
      <c r="Y131" s="39"/>
      <c r="Z131" s="39"/>
      <c r="AA131" s="39"/>
      <c r="AB131" s="39"/>
      <c r="AC131" s="39"/>
      <c r="AD131" s="39"/>
      <c r="AE131" s="39"/>
      <c r="AT131" s="18" t="s">
        <v>159</v>
      </c>
      <c r="AU131" s="18" t="s">
        <v>82</v>
      </c>
    </row>
    <row r="132" s="2" customFormat="1" ht="16.5" customHeight="1">
      <c r="A132" s="39"/>
      <c r="B132" s="40"/>
      <c r="C132" s="214" t="s">
        <v>315</v>
      </c>
      <c r="D132" s="214" t="s">
        <v>152</v>
      </c>
      <c r="E132" s="215" t="s">
        <v>617</v>
      </c>
      <c r="F132" s="216" t="s">
        <v>618</v>
      </c>
      <c r="G132" s="217" t="s">
        <v>187</v>
      </c>
      <c r="H132" s="218">
        <v>1</v>
      </c>
      <c r="I132" s="219"/>
      <c r="J132" s="220">
        <f>ROUND(I132*H132,2)</f>
        <v>0</v>
      </c>
      <c r="K132" s="216" t="s">
        <v>19</v>
      </c>
      <c r="L132" s="45"/>
      <c r="M132" s="221" t="s">
        <v>19</v>
      </c>
      <c r="N132" s="222" t="s">
        <v>46</v>
      </c>
      <c r="O132" s="86"/>
      <c r="P132" s="223">
        <f>O132*H132</f>
        <v>0</v>
      </c>
      <c r="Q132" s="223">
        <v>0</v>
      </c>
      <c r="R132" s="223">
        <f>Q132*H132</f>
        <v>0</v>
      </c>
      <c r="S132" s="223">
        <v>0</v>
      </c>
      <c r="T132" s="224">
        <f>S132*H132</f>
        <v>0</v>
      </c>
      <c r="U132" s="39"/>
      <c r="V132" s="39"/>
      <c r="W132" s="39"/>
      <c r="X132" s="39"/>
      <c r="Y132" s="39"/>
      <c r="Z132" s="39"/>
      <c r="AA132" s="39"/>
      <c r="AB132" s="39"/>
      <c r="AC132" s="39"/>
      <c r="AD132" s="39"/>
      <c r="AE132" s="39"/>
      <c r="AR132" s="225" t="s">
        <v>552</v>
      </c>
      <c r="AT132" s="225" t="s">
        <v>152</v>
      </c>
      <c r="AU132" s="225" t="s">
        <v>82</v>
      </c>
      <c r="AY132" s="18" t="s">
        <v>150</v>
      </c>
      <c r="BE132" s="226">
        <f>IF(N132="základní",J132,0)</f>
        <v>0</v>
      </c>
      <c r="BF132" s="226">
        <f>IF(N132="snížená",J132,0)</f>
        <v>0</v>
      </c>
      <c r="BG132" s="226">
        <f>IF(N132="zákl. přenesená",J132,0)</f>
        <v>0</v>
      </c>
      <c r="BH132" s="226">
        <f>IF(N132="sníž. přenesená",J132,0)</f>
        <v>0</v>
      </c>
      <c r="BI132" s="226">
        <f>IF(N132="nulová",J132,0)</f>
        <v>0</v>
      </c>
      <c r="BJ132" s="18" t="s">
        <v>156</v>
      </c>
      <c r="BK132" s="226">
        <f>ROUND(I132*H132,2)</f>
        <v>0</v>
      </c>
      <c r="BL132" s="18" t="s">
        <v>552</v>
      </c>
      <c r="BM132" s="225" t="s">
        <v>619</v>
      </c>
    </row>
    <row r="133" s="2" customFormat="1">
      <c r="A133" s="39"/>
      <c r="B133" s="40"/>
      <c r="C133" s="41"/>
      <c r="D133" s="227" t="s">
        <v>158</v>
      </c>
      <c r="E133" s="41"/>
      <c r="F133" s="228" t="s">
        <v>618</v>
      </c>
      <c r="G133" s="41"/>
      <c r="H133" s="41"/>
      <c r="I133" s="229"/>
      <c r="J133" s="41"/>
      <c r="K133" s="41"/>
      <c r="L133" s="45"/>
      <c r="M133" s="230"/>
      <c r="N133" s="231"/>
      <c r="O133" s="86"/>
      <c r="P133" s="86"/>
      <c r="Q133" s="86"/>
      <c r="R133" s="86"/>
      <c r="S133" s="86"/>
      <c r="T133" s="87"/>
      <c r="U133" s="39"/>
      <c r="V133" s="39"/>
      <c r="W133" s="39"/>
      <c r="X133" s="39"/>
      <c r="Y133" s="39"/>
      <c r="Z133" s="39"/>
      <c r="AA133" s="39"/>
      <c r="AB133" s="39"/>
      <c r="AC133" s="39"/>
      <c r="AD133" s="39"/>
      <c r="AE133" s="39"/>
      <c r="AT133" s="18" t="s">
        <v>158</v>
      </c>
      <c r="AU133" s="18" t="s">
        <v>82</v>
      </c>
    </row>
    <row r="134" s="2" customFormat="1">
      <c r="A134" s="39"/>
      <c r="B134" s="40"/>
      <c r="C134" s="41"/>
      <c r="D134" s="227" t="s">
        <v>159</v>
      </c>
      <c r="E134" s="41"/>
      <c r="F134" s="232" t="s">
        <v>1070</v>
      </c>
      <c r="G134" s="41"/>
      <c r="H134" s="41"/>
      <c r="I134" s="229"/>
      <c r="J134" s="41"/>
      <c r="K134" s="41"/>
      <c r="L134" s="45"/>
      <c r="M134" s="269"/>
      <c r="N134" s="270"/>
      <c r="O134" s="271"/>
      <c r="P134" s="271"/>
      <c r="Q134" s="271"/>
      <c r="R134" s="271"/>
      <c r="S134" s="271"/>
      <c r="T134" s="272"/>
      <c r="U134" s="39"/>
      <c r="V134" s="39"/>
      <c r="W134" s="39"/>
      <c r="X134" s="39"/>
      <c r="Y134" s="39"/>
      <c r="Z134" s="39"/>
      <c r="AA134" s="39"/>
      <c r="AB134" s="39"/>
      <c r="AC134" s="39"/>
      <c r="AD134" s="39"/>
      <c r="AE134" s="39"/>
      <c r="AT134" s="18" t="s">
        <v>159</v>
      </c>
      <c r="AU134" s="18" t="s">
        <v>82</v>
      </c>
    </row>
    <row r="135" s="2" customFormat="1" ht="6.96" customHeight="1">
      <c r="A135" s="39"/>
      <c r="B135" s="61"/>
      <c r="C135" s="62"/>
      <c r="D135" s="62"/>
      <c r="E135" s="62"/>
      <c r="F135" s="62"/>
      <c r="G135" s="62"/>
      <c r="H135" s="62"/>
      <c r="I135" s="62"/>
      <c r="J135" s="62"/>
      <c r="K135" s="62"/>
      <c r="L135" s="45"/>
      <c r="M135" s="39"/>
      <c r="O135" s="39"/>
      <c r="P135" s="39"/>
      <c r="Q135" s="39"/>
      <c r="R135" s="39"/>
      <c r="S135" s="39"/>
      <c r="T135" s="39"/>
      <c r="U135" s="39"/>
      <c r="V135" s="39"/>
      <c r="W135" s="39"/>
      <c r="X135" s="39"/>
      <c r="Y135" s="39"/>
      <c r="Z135" s="39"/>
      <c r="AA135" s="39"/>
      <c r="AB135" s="39"/>
      <c r="AC135" s="39"/>
      <c r="AD135" s="39"/>
      <c r="AE135" s="39"/>
    </row>
  </sheetData>
  <sheetProtection sheet="1" autoFilter="0" formatColumns="0" formatRows="0" objects="1" scenarios="1" spinCount="100000" saltValue="3uFQwTv7TFFgQaQkCUzqsPPcx66Wrm7JHriPNCc+GSGrfn3VVWjoCYlSnWtvLmS/CzQSsSY5yKHRr2Zk0EVfrg==" hashValue="WEBU9vvn6N3VIt9M6kMO+ekBpIUxLwVpI3Zpb0SJocJnKMUF6O5g4i/l1uj0GiIW16dwCLP7nBB9GGW1thkBPQ==" algorithmName="SHA-512" password="CC35"/>
  <autoFilter ref="C87:K134"/>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273" customWidth="1"/>
    <col min="2" max="2" width="1.667969" style="273" customWidth="1"/>
    <col min="3" max="4" width="5" style="273" customWidth="1"/>
    <col min="5" max="5" width="11.66016" style="273" customWidth="1"/>
    <col min="6" max="6" width="9.160156" style="273" customWidth="1"/>
    <col min="7" max="7" width="5" style="273" customWidth="1"/>
    <col min="8" max="8" width="77.83203" style="273" customWidth="1"/>
    <col min="9" max="10" width="20" style="273" customWidth="1"/>
    <col min="11" max="11" width="1.667969" style="273" customWidth="1"/>
  </cols>
  <sheetData>
    <row r="1" s="1" customFormat="1" ht="37.5" customHeight="1"/>
    <row r="2" s="1" customFormat="1" ht="7.5" customHeight="1">
      <c r="B2" s="274"/>
      <c r="C2" s="275"/>
      <c r="D2" s="275"/>
      <c r="E2" s="275"/>
      <c r="F2" s="275"/>
      <c r="G2" s="275"/>
      <c r="H2" s="275"/>
      <c r="I2" s="275"/>
      <c r="J2" s="275"/>
      <c r="K2" s="276"/>
    </row>
    <row r="3" s="15" customFormat="1" ht="45" customHeight="1">
      <c r="B3" s="277"/>
      <c r="C3" s="278" t="s">
        <v>1071</v>
      </c>
      <c r="D3" s="278"/>
      <c r="E3" s="278"/>
      <c r="F3" s="278"/>
      <c r="G3" s="278"/>
      <c r="H3" s="278"/>
      <c r="I3" s="278"/>
      <c r="J3" s="278"/>
      <c r="K3" s="279"/>
    </row>
    <row r="4" s="1" customFormat="1" ht="25.5" customHeight="1">
      <c r="B4" s="280"/>
      <c r="C4" s="281" t="s">
        <v>1072</v>
      </c>
      <c r="D4" s="281"/>
      <c r="E4" s="281"/>
      <c r="F4" s="281"/>
      <c r="G4" s="281"/>
      <c r="H4" s="281"/>
      <c r="I4" s="281"/>
      <c r="J4" s="281"/>
      <c r="K4" s="282"/>
    </row>
    <row r="5" s="1" customFormat="1" ht="5.25" customHeight="1">
      <c r="B5" s="280"/>
      <c r="C5" s="283"/>
      <c r="D5" s="283"/>
      <c r="E5" s="283"/>
      <c r="F5" s="283"/>
      <c r="G5" s="283"/>
      <c r="H5" s="283"/>
      <c r="I5" s="283"/>
      <c r="J5" s="283"/>
      <c r="K5" s="282"/>
    </row>
    <row r="6" s="1" customFormat="1" ht="15" customHeight="1">
      <c r="B6" s="280"/>
      <c r="C6" s="284" t="s">
        <v>1073</v>
      </c>
      <c r="D6" s="284"/>
      <c r="E6" s="284"/>
      <c r="F6" s="284"/>
      <c r="G6" s="284"/>
      <c r="H6" s="284"/>
      <c r="I6" s="284"/>
      <c r="J6" s="284"/>
      <c r="K6" s="282"/>
    </row>
    <row r="7" s="1" customFormat="1" ht="15" customHeight="1">
      <c r="B7" s="285"/>
      <c r="C7" s="284" t="s">
        <v>1074</v>
      </c>
      <c r="D7" s="284"/>
      <c r="E7" s="284"/>
      <c r="F7" s="284"/>
      <c r="G7" s="284"/>
      <c r="H7" s="284"/>
      <c r="I7" s="284"/>
      <c r="J7" s="284"/>
      <c r="K7" s="282"/>
    </row>
    <row r="8" s="1" customFormat="1" ht="12.75" customHeight="1">
      <c r="B8" s="285"/>
      <c r="C8" s="284"/>
      <c r="D8" s="284"/>
      <c r="E8" s="284"/>
      <c r="F8" s="284"/>
      <c r="G8" s="284"/>
      <c r="H8" s="284"/>
      <c r="I8" s="284"/>
      <c r="J8" s="284"/>
      <c r="K8" s="282"/>
    </row>
    <row r="9" s="1" customFormat="1" ht="15" customHeight="1">
      <c r="B9" s="285"/>
      <c r="C9" s="284" t="s">
        <v>1075</v>
      </c>
      <c r="D9" s="284"/>
      <c r="E9" s="284"/>
      <c r="F9" s="284"/>
      <c r="G9" s="284"/>
      <c r="H9" s="284"/>
      <c r="I9" s="284"/>
      <c r="J9" s="284"/>
      <c r="K9" s="282"/>
    </row>
    <row r="10" s="1" customFormat="1" ht="15" customHeight="1">
      <c r="B10" s="285"/>
      <c r="C10" s="284"/>
      <c r="D10" s="284" t="s">
        <v>1076</v>
      </c>
      <c r="E10" s="284"/>
      <c r="F10" s="284"/>
      <c r="G10" s="284"/>
      <c r="H10" s="284"/>
      <c r="I10" s="284"/>
      <c r="J10" s="284"/>
      <c r="K10" s="282"/>
    </row>
    <row r="11" s="1" customFormat="1" ht="15" customHeight="1">
      <c r="B11" s="285"/>
      <c r="C11" s="286"/>
      <c r="D11" s="284" t="s">
        <v>1077</v>
      </c>
      <c r="E11" s="284"/>
      <c r="F11" s="284"/>
      <c r="G11" s="284"/>
      <c r="H11" s="284"/>
      <c r="I11" s="284"/>
      <c r="J11" s="284"/>
      <c r="K11" s="282"/>
    </row>
    <row r="12" s="1" customFormat="1" ht="15" customHeight="1">
      <c r="B12" s="285"/>
      <c r="C12" s="286"/>
      <c r="D12" s="284"/>
      <c r="E12" s="284"/>
      <c r="F12" s="284"/>
      <c r="G12" s="284"/>
      <c r="H12" s="284"/>
      <c r="I12" s="284"/>
      <c r="J12" s="284"/>
      <c r="K12" s="282"/>
    </row>
    <row r="13" s="1" customFormat="1" ht="15" customHeight="1">
      <c r="B13" s="285"/>
      <c r="C13" s="286"/>
      <c r="D13" s="287" t="s">
        <v>1078</v>
      </c>
      <c r="E13" s="284"/>
      <c r="F13" s="284"/>
      <c r="G13" s="284"/>
      <c r="H13" s="284"/>
      <c r="I13" s="284"/>
      <c r="J13" s="284"/>
      <c r="K13" s="282"/>
    </row>
    <row r="14" s="1" customFormat="1" ht="12.75" customHeight="1">
      <c r="B14" s="285"/>
      <c r="C14" s="286"/>
      <c r="D14" s="286"/>
      <c r="E14" s="286"/>
      <c r="F14" s="286"/>
      <c r="G14" s="286"/>
      <c r="H14" s="286"/>
      <c r="I14" s="286"/>
      <c r="J14" s="286"/>
      <c r="K14" s="282"/>
    </row>
    <row r="15" s="1" customFormat="1" ht="15" customHeight="1">
      <c r="B15" s="285"/>
      <c r="C15" s="286"/>
      <c r="D15" s="284" t="s">
        <v>1079</v>
      </c>
      <c r="E15" s="284"/>
      <c r="F15" s="284"/>
      <c r="G15" s="284"/>
      <c r="H15" s="284"/>
      <c r="I15" s="284"/>
      <c r="J15" s="284"/>
      <c r="K15" s="282"/>
    </row>
    <row r="16" s="1" customFormat="1" ht="15" customHeight="1">
      <c r="B16" s="285"/>
      <c r="C16" s="286"/>
      <c r="D16" s="284" t="s">
        <v>1080</v>
      </c>
      <c r="E16" s="284"/>
      <c r="F16" s="284"/>
      <c r="G16" s="284"/>
      <c r="H16" s="284"/>
      <c r="I16" s="284"/>
      <c r="J16" s="284"/>
      <c r="K16" s="282"/>
    </row>
    <row r="17" s="1" customFormat="1" ht="15" customHeight="1">
      <c r="B17" s="285"/>
      <c r="C17" s="286"/>
      <c r="D17" s="284" t="s">
        <v>1081</v>
      </c>
      <c r="E17" s="284"/>
      <c r="F17" s="284"/>
      <c r="G17" s="284"/>
      <c r="H17" s="284"/>
      <c r="I17" s="284"/>
      <c r="J17" s="284"/>
      <c r="K17" s="282"/>
    </row>
    <row r="18" s="1" customFormat="1" ht="15" customHeight="1">
      <c r="B18" s="285"/>
      <c r="C18" s="286"/>
      <c r="D18" s="286"/>
      <c r="E18" s="288" t="s">
        <v>79</v>
      </c>
      <c r="F18" s="284" t="s">
        <v>1082</v>
      </c>
      <c r="G18" s="284"/>
      <c r="H18" s="284"/>
      <c r="I18" s="284"/>
      <c r="J18" s="284"/>
      <c r="K18" s="282"/>
    </row>
    <row r="19" s="1" customFormat="1" ht="15" customHeight="1">
      <c r="B19" s="285"/>
      <c r="C19" s="286"/>
      <c r="D19" s="286"/>
      <c r="E19" s="288" t="s">
        <v>1083</v>
      </c>
      <c r="F19" s="284" t="s">
        <v>1084</v>
      </c>
      <c r="G19" s="284"/>
      <c r="H19" s="284"/>
      <c r="I19" s="284"/>
      <c r="J19" s="284"/>
      <c r="K19" s="282"/>
    </row>
    <row r="20" s="1" customFormat="1" ht="15" customHeight="1">
      <c r="B20" s="285"/>
      <c r="C20" s="286"/>
      <c r="D20" s="286"/>
      <c r="E20" s="288" t="s">
        <v>1085</v>
      </c>
      <c r="F20" s="284" t="s">
        <v>1086</v>
      </c>
      <c r="G20" s="284"/>
      <c r="H20" s="284"/>
      <c r="I20" s="284"/>
      <c r="J20" s="284"/>
      <c r="K20" s="282"/>
    </row>
    <row r="21" s="1" customFormat="1" ht="15" customHeight="1">
      <c r="B21" s="285"/>
      <c r="C21" s="286"/>
      <c r="D21" s="286"/>
      <c r="E21" s="288" t="s">
        <v>98</v>
      </c>
      <c r="F21" s="284" t="s">
        <v>99</v>
      </c>
      <c r="G21" s="284"/>
      <c r="H21" s="284"/>
      <c r="I21" s="284"/>
      <c r="J21" s="284"/>
      <c r="K21" s="282"/>
    </row>
    <row r="22" s="1" customFormat="1" ht="15" customHeight="1">
      <c r="B22" s="285"/>
      <c r="C22" s="286"/>
      <c r="D22" s="286"/>
      <c r="E22" s="288" t="s">
        <v>1087</v>
      </c>
      <c r="F22" s="284" t="s">
        <v>1088</v>
      </c>
      <c r="G22" s="284"/>
      <c r="H22" s="284"/>
      <c r="I22" s="284"/>
      <c r="J22" s="284"/>
      <c r="K22" s="282"/>
    </row>
    <row r="23" s="1" customFormat="1" ht="15" customHeight="1">
      <c r="B23" s="285"/>
      <c r="C23" s="286"/>
      <c r="D23" s="286"/>
      <c r="E23" s="288" t="s">
        <v>86</v>
      </c>
      <c r="F23" s="284" t="s">
        <v>1089</v>
      </c>
      <c r="G23" s="284"/>
      <c r="H23" s="284"/>
      <c r="I23" s="284"/>
      <c r="J23" s="284"/>
      <c r="K23" s="282"/>
    </row>
    <row r="24" s="1" customFormat="1" ht="12.75" customHeight="1">
      <c r="B24" s="285"/>
      <c r="C24" s="286"/>
      <c r="D24" s="286"/>
      <c r="E24" s="286"/>
      <c r="F24" s="286"/>
      <c r="G24" s="286"/>
      <c r="H24" s="286"/>
      <c r="I24" s="286"/>
      <c r="J24" s="286"/>
      <c r="K24" s="282"/>
    </row>
    <row r="25" s="1" customFormat="1" ht="15" customHeight="1">
      <c r="B25" s="285"/>
      <c r="C25" s="284" t="s">
        <v>1090</v>
      </c>
      <c r="D25" s="284"/>
      <c r="E25" s="284"/>
      <c r="F25" s="284"/>
      <c r="G25" s="284"/>
      <c r="H25" s="284"/>
      <c r="I25" s="284"/>
      <c r="J25" s="284"/>
      <c r="K25" s="282"/>
    </row>
    <row r="26" s="1" customFormat="1" ht="15" customHeight="1">
      <c r="B26" s="285"/>
      <c r="C26" s="284" t="s">
        <v>1091</v>
      </c>
      <c r="D26" s="284"/>
      <c r="E26" s="284"/>
      <c r="F26" s="284"/>
      <c r="G26" s="284"/>
      <c r="H26" s="284"/>
      <c r="I26" s="284"/>
      <c r="J26" s="284"/>
      <c r="K26" s="282"/>
    </row>
    <row r="27" s="1" customFormat="1" ht="15" customHeight="1">
      <c r="B27" s="285"/>
      <c r="C27" s="284"/>
      <c r="D27" s="284" t="s">
        <v>1092</v>
      </c>
      <c r="E27" s="284"/>
      <c r="F27" s="284"/>
      <c r="G27" s="284"/>
      <c r="H27" s="284"/>
      <c r="I27" s="284"/>
      <c r="J27" s="284"/>
      <c r="K27" s="282"/>
    </row>
    <row r="28" s="1" customFormat="1" ht="15" customHeight="1">
      <c r="B28" s="285"/>
      <c r="C28" s="286"/>
      <c r="D28" s="284" t="s">
        <v>1093</v>
      </c>
      <c r="E28" s="284"/>
      <c r="F28" s="284"/>
      <c r="G28" s="284"/>
      <c r="H28" s="284"/>
      <c r="I28" s="284"/>
      <c r="J28" s="284"/>
      <c r="K28" s="282"/>
    </row>
    <row r="29" s="1" customFormat="1" ht="12.75" customHeight="1">
      <c r="B29" s="285"/>
      <c r="C29" s="286"/>
      <c r="D29" s="286"/>
      <c r="E29" s="286"/>
      <c r="F29" s="286"/>
      <c r="G29" s="286"/>
      <c r="H29" s="286"/>
      <c r="I29" s="286"/>
      <c r="J29" s="286"/>
      <c r="K29" s="282"/>
    </row>
    <row r="30" s="1" customFormat="1" ht="15" customHeight="1">
      <c r="B30" s="285"/>
      <c r="C30" s="286"/>
      <c r="D30" s="284" t="s">
        <v>1094</v>
      </c>
      <c r="E30" s="284"/>
      <c r="F30" s="284"/>
      <c r="G30" s="284"/>
      <c r="H30" s="284"/>
      <c r="I30" s="284"/>
      <c r="J30" s="284"/>
      <c r="K30" s="282"/>
    </row>
    <row r="31" s="1" customFormat="1" ht="15" customHeight="1">
      <c r="B31" s="285"/>
      <c r="C31" s="286"/>
      <c r="D31" s="284" t="s">
        <v>1095</v>
      </c>
      <c r="E31" s="284"/>
      <c r="F31" s="284"/>
      <c r="G31" s="284"/>
      <c r="H31" s="284"/>
      <c r="I31" s="284"/>
      <c r="J31" s="284"/>
      <c r="K31" s="282"/>
    </row>
    <row r="32" s="1" customFormat="1" ht="12.75" customHeight="1">
      <c r="B32" s="285"/>
      <c r="C32" s="286"/>
      <c r="D32" s="286"/>
      <c r="E32" s="286"/>
      <c r="F32" s="286"/>
      <c r="G32" s="286"/>
      <c r="H32" s="286"/>
      <c r="I32" s="286"/>
      <c r="J32" s="286"/>
      <c r="K32" s="282"/>
    </row>
    <row r="33" s="1" customFormat="1" ht="15" customHeight="1">
      <c r="B33" s="285"/>
      <c r="C33" s="286"/>
      <c r="D33" s="284" t="s">
        <v>1096</v>
      </c>
      <c r="E33" s="284"/>
      <c r="F33" s="284"/>
      <c r="G33" s="284"/>
      <c r="H33" s="284"/>
      <c r="I33" s="284"/>
      <c r="J33" s="284"/>
      <c r="K33" s="282"/>
    </row>
    <row r="34" s="1" customFormat="1" ht="15" customHeight="1">
      <c r="B34" s="285"/>
      <c r="C34" s="286"/>
      <c r="D34" s="284" t="s">
        <v>1097</v>
      </c>
      <c r="E34" s="284"/>
      <c r="F34" s="284"/>
      <c r="G34" s="284"/>
      <c r="H34" s="284"/>
      <c r="I34" s="284"/>
      <c r="J34" s="284"/>
      <c r="K34" s="282"/>
    </row>
    <row r="35" s="1" customFormat="1" ht="15" customHeight="1">
      <c r="B35" s="285"/>
      <c r="C35" s="286"/>
      <c r="D35" s="284" t="s">
        <v>1098</v>
      </c>
      <c r="E35" s="284"/>
      <c r="F35" s="284"/>
      <c r="G35" s="284"/>
      <c r="H35" s="284"/>
      <c r="I35" s="284"/>
      <c r="J35" s="284"/>
      <c r="K35" s="282"/>
    </row>
    <row r="36" s="1" customFormat="1" ht="15" customHeight="1">
      <c r="B36" s="285"/>
      <c r="C36" s="286"/>
      <c r="D36" s="284"/>
      <c r="E36" s="287" t="s">
        <v>136</v>
      </c>
      <c r="F36" s="284"/>
      <c r="G36" s="284" t="s">
        <v>1099</v>
      </c>
      <c r="H36" s="284"/>
      <c r="I36" s="284"/>
      <c r="J36" s="284"/>
      <c r="K36" s="282"/>
    </row>
    <row r="37" s="1" customFormat="1" ht="30.75" customHeight="1">
      <c r="B37" s="285"/>
      <c r="C37" s="286"/>
      <c r="D37" s="284"/>
      <c r="E37" s="287" t="s">
        <v>1100</v>
      </c>
      <c r="F37" s="284"/>
      <c r="G37" s="284" t="s">
        <v>1101</v>
      </c>
      <c r="H37" s="284"/>
      <c r="I37" s="284"/>
      <c r="J37" s="284"/>
      <c r="K37" s="282"/>
    </row>
    <row r="38" s="1" customFormat="1" ht="15" customHeight="1">
      <c r="B38" s="285"/>
      <c r="C38" s="286"/>
      <c r="D38" s="284"/>
      <c r="E38" s="287" t="s">
        <v>54</v>
      </c>
      <c r="F38" s="284"/>
      <c r="G38" s="284" t="s">
        <v>1102</v>
      </c>
      <c r="H38" s="284"/>
      <c r="I38" s="284"/>
      <c r="J38" s="284"/>
      <c r="K38" s="282"/>
    </row>
    <row r="39" s="1" customFormat="1" ht="15" customHeight="1">
      <c r="B39" s="285"/>
      <c r="C39" s="286"/>
      <c r="D39" s="284"/>
      <c r="E39" s="287" t="s">
        <v>55</v>
      </c>
      <c r="F39" s="284"/>
      <c r="G39" s="284" t="s">
        <v>1103</v>
      </c>
      <c r="H39" s="284"/>
      <c r="I39" s="284"/>
      <c r="J39" s="284"/>
      <c r="K39" s="282"/>
    </row>
    <row r="40" s="1" customFormat="1" ht="15" customHeight="1">
      <c r="B40" s="285"/>
      <c r="C40" s="286"/>
      <c r="D40" s="284"/>
      <c r="E40" s="287" t="s">
        <v>137</v>
      </c>
      <c r="F40" s="284"/>
      <c r="G40" s="284" t="s">
        <v>1104</v>
      </c>
      <c r="H40" s="284"/>
      <c r="I40" s="284"/>
      <c r="J40" s="284"/>
      <c r="K40" s="282"/>
    </row>
    <row r="41" s="1" customFormat="1" ht="15" customHeight="1">
      <c r="B41" s="285"/>
      <c r="C41" s="286"/>
      <c r="D41" s="284"/>
      <c r="E41" s="287" t="s">
        <v>138</v>
      </c>
      <c r="F41" s="284"/>
      <c r="G41" s="284" t="s">
        <v>1105</v>
      </c>
      <c r="H41" s="284"/>
      <c r="I41" s="284"/>
      <c r="J41" s="284"/>
      <c r="K41" s="282"/>
    </row>
    <row r="42" s="1" customFormat="1" ht="15" customHeight="1">
      <c r="B42" s="285"/>
      <c r="C42" s="286"/>
      <c r="D42" s="284"/>
      <c r="E42" s="287" t="s">
        <v>1106</v>
      </c>
      <c r="F42" s="284"/>
      <c r="G42" s="284" t="s">
        <v>1107</v>
      </c>
      <c r="H42" s="284"/>
      <c r="I42" s="284"/>
      <c r="J42" s="284"/>
      <c r="K42" s="282"/>
    </row>
    <row r="43" s="1" customFormat="1" ht="15" customHeight="1">
      <c r="B43" s="285"/>
      <c r="C43" s="286"/>
      <c r="D43" s="284"/>
      <c r="E43" s="287"/>
      <c r="F43" s="284"/>
      <c r="G43" s="284" t="s">
        <v>1108</v>
      </c>
      <c r="H43" s="284"/>
      <c r="I43" s="284"/>
      <c r="J43" s="284"/>
      <c r="K43" s="282"/>
    </row>
    <row r="44" s="1" customFormat="1" ht="15" customHeight="1">
      <c r="B44" s="285"/>
      <c r="C44" s="286"/>
      <c r="D44" s="284"/>
      <c r="E44" s="287" t="s">
        <v>1109</v>
      </c>
      <c r="F44" s="284"/>
      <c r="G44" s="284" t="s">
        <v>1110</v>
      </c>
      <c r="H44" s="284"/>
      <c r="I44" s="284"/>
      <c r="J44" s="284"/>
      <c r="K44" s="282"/>
    </row>
    <row r="45" s="1" customFormat="1" ht="15" customHeight="1">
      <c r="B45" s="285"/>
      <c r="C45" s="286"/>
      <c r="D45" s="284"/>
      <c r="E45" s="287" t="s">
        <v>140</v>
      </c>
      <c r="F45" s="284"/>
      <c r="G45" s="284" t="s">
        <v>1111</v>
      </c>
      <c r="H45" s="284"/>
      <c r="I45" s="284"/>
      <c r="J45" s="284"/>
      <c r="K45" s="282"/>
    </row>
    <row r="46" s="1" customFormat="1" ht="12.75" customHeight="1">
      <c r="B46" s="285"/>
      <c r="C46" s="286"/>
      <c r="D46" s="284"/>
      <c r="E46" s="284"/>
      <c r="F46" s="284"/>
      <c r="G46" s="284"/>
      <c r="H46" s="284"/>
      <c r="I46" s="284"/>
      <c r="J46" s="284"/>
      <c r="K46" s="282"/>
    </row>
    <row r="47" s="1" customFormat="1" ht="15" customHeight="1">
      <c r="B47" s="285"/>
      <c r="C47" s="286"/>
      <c r="D47" s="284" t="s">
        <v>1112</v>
      </c>
      <c r="E47" s="284"/>
      <c r="F47" s="284"/>
      <c r="G47" s="284"/>
      <c r="H47" s="284"/>
      <c r="I47" s="284"/>
      <c r="J47" s="284"/>
      <c r="K47" s="282"/>
    </row>
    <row r="48" s="1" customFormat="1" ht="15" customHeight="1">
      <c r="B48" s="285"/>
      <c r="C48" s="286"/>
      <c r="D48" s="286"/>
      <c r="E48" s="284" t="s">
        <v>1113</v>
      </c>
      <c r="F48" s="284"/>
      <c r="G48" s="284"/>
      <c r="H48" s="284"/>
      <c r="I48" s="284"/>
      <c r="J48" s="284"/>
      <c r="K48" s="282"/>
    </row>
    <row r="49" s="1" customFormat="1" ht="15" customHeight="1">
      <c r="B49" s="285"/>
      <c r="C49" s="286"/>
      <c r="D49" s="286"/>
      <c r="E49" s="284" t="s">
        <v>1114</v>
      </c>
      <c r="F49" s="284"/>
      <c r="G49" s="284"/>
      <c r="H49" s="284"/>
      <c r="I49" s="284"/>
      <c r="J49" s="284"/>
      <c r="K49" s="282"/>
    </row>
    <row r="50" s="1" customFormat="1" ht="15" customHeight="1">
      <c r="B50" s="285"/>
      <c r="C50" s="286"/>
      <c r="D50" s="286"/>
      <c r="E50" s="284" t="s">
        <v>1115</v>
      </c>
      <c r="F50" s="284"/>
      <c r="G50" s="284"/>
      <c r="H50" s="284"/>
      <c r="I50" s="284"/>
      <c r="J50" s="284"/>
      <c r="K50" s="282"/>
    </row>
    <row r="51" s="1" customFormat="1" ht="15" customHeight="1">
      <c r="B51" s="285"/>
      <c r="C51" s="286"/>
      <c r="D51" s="284" t="s">
        <v>1116</v>
      </c>
      <c r="E51" s="284"/>
      <c r="F51" s="284"/>
      <c r="G51" s="284"/>
      <c r="H51" s="284"/>
      <c r="I51" s="284"/>
      <c r="J51" s="284"/>
      <c r="K51" s="282"/>
    </row>
    <row r="52" s="1" customFormat="1" ht="25.5" customHeight="1">
      <c r="B52" s="280"/>
      <c r="C52" s="281" t="s">
        <v>1117</v>
      </c>
      <c r="D52" s="281"/>
      <c r="E52" s="281"/>
      <c r="F52" s="281"/>
      <c r="G52" s="281"/>
      <c r="H52" s="281"/>
      <c r="I52" s="281"/>
      <c r="J52" s="281"/>
      <c r="K52" s="282"/>
    </row>
    <row r="53" s="1" customFormat="1" ht="5.25" customHeight="1">
      <c r="B53" s="280"/>
      <c r="C53" s="283"/>
      <c r="D53" s="283"/>
      <c r="E53" s="283"/>
      <c r="F53" s="283"/>
      <c r="G53" s="283"/>
      <c r="H53" s="283"/>
      <c r="I53" s="283"/>
      <c r="J53" s="283"/>
      <c r="K53" s="282"/>
    </row>
    <row r="54" s="1" customFormat="1" ht="15" customHeight="1">
      <c r="B54" s="280"/>
      <c r="C54" s="284" t="s">
        <v>1118</v>
      </c>
      <c r="D54" s="284"/>
      <c r="E54" s="284"/>
      <c r="F54" s="284"/>
      <c r="G54" s="284"/>
      <c r="H54" s="284"/>
      <c r="I54" s="284"/>
      <c r="J54" s="284"/>
      <c r="K54" s="282"/>
    </row>
    <row r="55" s="1" customFormat="1" ht="15" customHeight="1">
      <c r="B55" s="280"/>
      <c r="C55" s="284" t="s">
        <v>1119</v>
      </c>
      <c r="D55" s="284"/>
      <c r="E55" s="284"/>
      <c r="F55" s="284"/>
      <c r="G55" s="284"/>
      <c r="H55" s="284"/>
      <c r="I55" s="284"/>
      <c r="J55" s="284"/>
      <c r="K55" s="282"/>
    </row>
    <row r="56" s="1" customFormat="1" ht="12.75" customHeight="1">
      <c r="B56" s="280"/>
      <c r="C56" s="284"/>
      <c r="D56" s="284"/>
      <c r="E56" s="284"/>
      <c r="F56" s="284"/>
      <c r="G56" s="284"/>
      <c r="H56" s="284"/>
      <c r="I56" s="284"/>
      <c r="J56" s="284"/>
      <c r="K56" s="282"/>
    </row>
    <row r="57" s="1" customFormat="1" ht="15" customHeight="1">
      <c r="B57" s="280"/>
      <c r="C57" s="284" t="s">
        <v>1120</v>
      </c>
      <c r="D57" s="284"/>
      <c r="E57" s="284"/>
      <c r="F57" s="284"/>
      <c r="G57" s="284"/>
      <c r="H57" s="284"/>
      <c r="I57" s="284"/>
      <c r="J57" s="284"/>
      <c r="K57" s="282"/>
    </row>
    <row r="58" s="1" customFormat="1" ht="15" customHeight="1">
      <c r="B58" s="280"/>
      <c r="C58" s="286"/>
      <c r="D58" s="284" t="s">
        <v>1121</v>
      </c>
      <c r="E58" s="284"/>
      <c r="F58" s="284"/>
      <c r="G58" s="284"/>
      <c r="H58" s="284"/>
      <c r="I58" s="284"/>
      <c r="J58" s="284"/>
      <c r="K58" s="282"/>
    </row>
    <row r="59" s="1" customFormat="1" ht="15" customHeight="1">
      <c r="B59" s="280"/>
      <c r="C59" s="286"/>
      <c r="D59" s="284" t="s">
        <v>1122</v>
      </c>
      <c r="E59" s="284"/>
      <c r="F59" s="284"/>
      <c r="G59" s="284"/>
      <c r="H59" s="284"/>
      <c r="I59" s="284"/>
      <c r="J59" s="284"/>
      <c r="K59" s="282"/>
    </row>
    <row r="60" s="1" customFormat="1" ht="15" customHeight="1">
      <c r="B60" s="280"/>
      <c r="C60" s="286"/>
      <c r="D60" s="284" t="s">
        <v>1123</v>
      </c>
      <c r="E60" s="284"/>
      <c r="F60" s="284"/>
      <c r="G60" s="284"/>
      <c r="H60" s="284"/>
      <c r="I60" s="284"/>
      <c r="J60" s="284"/>
      <c r="K60" s="282"/>
    </row>
    <row r="61" s="1" customFormat="1" ht="15" customHeight="1">
      <c r="B61" s="280"/>
      <c r="C61" s="286"/>
      <c r="D61" s="284" t="s">
        <v>1124</v>
      </c>
      <c r="E61" s="284"/>
      <c r="F61" s="284"/>
      <c r="G61" s="284"/>
      <c r="H61" s="284"/>
      <c r="I61" s="284"/>
      <c r="J61" s="284"/>
      <c r="K61" s="282"/>
    </row>
    <row r="62" s="1" customFormat="1" ht="15" customHeight="1">
      <c r="B62" s="280"/>
      <c r="C62" s="286"/>
      <c r="D62" s="289" t="s">
        <v>1125</v>
      </c>
      <c r="E62" s="289"/>
      <c r="F62" s="289"/>
      <c r="G62" s="289"/>
      <c r="H62" s="289"/>
      <c r="I62" s="289"/>
      <c r="J62" s="289"/>
      <c r="K62" s="282"/>
    </row>
    <row r="63" s="1" customFormat="1" ht="15" customHeight="1">
      <c r="B63" s="280"/>
      <c r="C63" s="286"/>
      <c r="D63" s="284" t="s">
        <v>1126</v>
      </c>
      <c r="E63" s="284"/>
      <c r="F63" s="284"/>
      <c r="G63" s="284"/>
      <c r="H63" s="284"/>
      <c r="I63" s="284"/>
      <c r="J63" s="284"/>
      <c r="K63" s="282"/>
    </row>
    <row r="64" s="1" customFormat="1" ht="12.75" customHeight="1">
      <c r="B64" s="280"/>
      <c r="C64" s="286"/>
      <c r="D64" s="286"/>
      <c r="E64" s="290"/>
      <c r="F64" s="286"/>
      <c r="G64" s="286"/>
      <c r="H64" s="286"/>
      <c r="I64" s="286"/>
      <c r="J64" s="286"/>
      <c r="K64" s="282"/>
    </row>
    <row r="65" s="1" customFormat="1" ht="15" customHeight="1">
      <c r="B65" s="280"/>
      <c r="C65" s="286"/>
      <c r="D65" s="284" t="s">
        <v>1127</v>
      </c>
      <c r="E65" s="284"/>
      <c r="F65" s="284"/>
      <c r="G65" s="284"/>
      <c r="H65" s="284"/>
      <c r="I65" s="284"/>
      <c r="J65" s="284"/>
      <c r="K65" s="282"/>
    </row>
    <row r="66" s="1" customFormat="1" ht="15" customHeight="1">
      <c r="B66" s="280"/>
      <c r="C66" s="286"/>
      <c r="D66" s="289" t="s">
        <v>1128</v>
      </c>
      <c r="E66" s="289"/>
      <c r="F66" s="289"/>
      <c r="G66" s="289"/>
      <c r="H66" s="289"/>
      <c r="I66" s="289"/>
      <c r="J66" s="289"/>
      <c r="K66" s="282"/>
    </row>
    <row r="67" s="1" customFormat="1" ht="15" customHeight="1">
      <c r="B67" s="280"/>
      <c r="C67" s="286"/>
      <c r="D67" s="284" t="s">
        <v>1129</v>
      </c>
      <c r="E67" s="284"/>
      <c r="F67" s="284"/>
      <c r="G67" s="284"/>
      <c r="H67" s="284"/>
      <c r="I67" s="284"/>
      <c r="J67" s="284"/>
      <c r="K67" s="282"/>
    </row>
    <row r="68" s="1" customFormat="1" ht="15" customHeight="1">
      <c r="B68" s="280"/>
      <c r="C68" s="286"/>
      <c r="D68" s="284" t="s">
        <v>1130</v>
      </c>
      <c r="E68" s="284"/>
      <c r="F68" s="284"/>
      <c r="G68" s="284"/>
      <c r="H68" s="284"/>
      <c r="I68" s="284"/>
      <c r="J68" s="284"/>
      <c r="K68" s="282"/>
    </row>
    <row r="69" s="1" customFormat="1" ht="15" customHeight="1">
      <c r="B69" s="280"/>
      <c r="C69" s="286"/>
      <c r="D69" s="284" t="s">
        <v>1131</v>
      </c>
      <c r="E69" s="284"/>
      <c r="F69" s="284"/>
      <c r="G69" s="284"/>
      <c r="H69" s="284"/>
      <c r="I69" s="284"/>
      <c r="J69" s="284"/>
      <c r="K69" s="282"/>
    </row>
    <row r="70" s="1" customFormat="1" ht="15" customHeight="1">
      <c r="B70" s="280"/>
      <c r="C70" s="286"/>
      <c r="D70" s="284" t="s">
        <v>1132</v>
      </c>
      <c r="E70" s="284"/>
      <c r="F70" s="284"/>
      <c r="G70" s="284"/>
      <c r="H70" s="284"/>
      <c r="I70" s="284"/>
      <c r="J70" s="284"/>
      <c r="K70" s="282"/>
    </row>
    <row r="71" s="1" customFormat="1" ht="12.75" customHeight="1">
      <c r="B71" s="291"/>
      <c r="C71" s="292"/>
      <c r="D71" s="292"/>
      <c r="E71" s="292"/>
      <c r="F71" s="292"/>
      <c r="G71" s="292"/>
      <c r="H71" s="292"/>
      <c r="I71" s="292"/>
      <c r="J71" s="292"/>
      <c r="K71" s="293"/>
    </row>
    <row r="72" s="1" customFormat="1" ht="18.75" customHeight="1">
      <c r="B72" s="294"/>
      <c r="C72" s="294"/>
      <c r="D72" s="294"/>
      <c r="E72" s="294"/>
      <c r="F72" s="294"/>
      <c r="G72" s="294"/>
      <c r="H72" s="294"/>
      <c r="I72" s="294"/>
      <c r="J72" s="294"/>
      <c r="K72" s="295"/>
    </row>
    <row r="73" s="1" customFormat="1" ht="18.75" customHeight="1">
      <c r="B73" s="295"/>
      <c r="C73" s="295"/>
      <c r="D73" s="295"/>
      <c r="E73" s="295"/>
      <c r="F73" s="295"/>
      <c r="G73" s="295"/>
      <c r="H73" s="295"/>
      <c r="I73" s="295"/>
      <c r="J73" s="295"/>
      <c r="K73" s="295"/>
    </row>
    <row r="74" s="1" customFormat="1" ht="7.5" customHeight="1">
      <c r="B74" s="296"/>
      <c r="C74" s="297"/>
      <c r="D74" s="297"/>
      <c r="E74" s="297"/>
      <c r="F74" s="297"/>
      <c r="G74" s="297"/>
      <c r="H74" s="297"/>
      <c r="I74" s="297"/>
      <c r="J74" s="297"/>
      <c r="K74" s="298"/>
    </row>
    <row r="75" s="1" customFormat="1" ht="45" customHeight="1">
      <c r="B75" s="299"/>
      <c r="C75" s="300" t="s">
        <v>1133</v>
      </c>
      <c r="D75" s="300"/>
      <c r="E75" s="300"/>
      <c r="F75" s="300"/>
      <c r="G75" s="300"/>
      <c r="H75" s="300"/>
      <c r="I75" s="300"/>
      <c r="J75" s="300"/>
      <c r="K75" s="301"/>
    </row>
    <row r="76" s="1" customFormat="1" ht="17.25" customHeight="1">
      <c r="B76" s="299"/>
      <c r="C76" s="302" t="s">
        <v>1134</v>
      </c>
      <c r="D76" s="302"/>
      <c r="E76" s="302"/>
      <c r="F76" s="302" t="s">
        <v>1135</v>
      </c>
      <c r="G76" s="303"/>
      <c r="H76" s="302" t="s">
        <v>55</v>
      </c>
      <c r="I76" s="302" t="s">
        <v>58</v>
      </c>
      <c r="J76" s="302" t="s">
        <v>1136</v>
      </c>
      <c r="K76" s="301"/>
    </row>
    <row r="77" s="1" customFormat="1" ht="17.25" customHeight="1">
      <c r="B77" s="299"/>
      <c r="C77" s="304" t="s">
        <v>1137</v>
      </c>
      <c r="D77" s="304"/>
      <c r="E77" s="304"/>
      <c r="F77" s="305" t="s">
        <v>1138</v>
      </c>
      <c r="G77" s="306"/>
      <c r="H77" s="304"/>
      <c r="I77" s="304"/>
      <c r="J77" s="304" t="s">
        <v>1139</v>
      </c>
      <c r="K77" s="301"/>
    </row>
    <row r="78" s="1" customFormat="1" ht="5.25" customHeight="1">
      <c r="B78" s="299"/>
      <c r="C78" s="307"/>
      <c r="D78" s="307"/>
      <c r="E78" s="307"/>
      <c r="F78" s="307"/>
      <c r="G78" s="308"/>
      <c r="H78" s="307"/>
      <c r="I78" s="307"/>
      <c r="J78" s="307"/>
      <c r="K78" s="301"/>
    </row>
    <row r="79" s="1" customFormat="1" ht="15" customHeight="1">
      <c r="B79" s="299"/>
      <c r="C79" s="287" t="s">
        <v>54</v>
      </c>
      <c r="D79" s="309"/>
      <c r="E79" s="309"/>
      <c r="F79" s="310" t="s">
        <v>1140</v>
      </c>
      <c r="G79" s="311"/>
      <c r="H79" s="287" t="s">
        <v>1141</v>
      </c>
      <c r="I79" s="287" t="s">
        <v>1142</v>
      </c>
      <c r="J79" s="287">
        <v>20</v>
      </c>
      <c r="K79" s="301"/>
    </row>
    <row r="80" s="1" customFormat="1" ht="15" customHeight="1">
      <c r="B80" s="299"/>
      <c r="C80" s="287" t="s">
        <v>1143</v>
      </c>
      <c r="D80" s="287"/>
      <c r="E80" s="287"/>
      <c r="F80" s="310" t="s">
        <v>1140</v>
      </c>
      <c r="G80" s="311"/>
      <c r="H80" s="287" t="s">
        <v>1144</v>
      </c>
      <c r="I80" s="287" t="s">
        <v>1142</v>
      </c>
      <c r="J80" s="287">
        <v>120</v>
      </c>
      <c r="K80" s="301"/>
    </row>
    <row r="81" s="1" customFormat="1" ht="15" customHeight="1">
      <c r="B81" s="312"/>
      <c r="C81" s="287" t="s">
        <v>1145</v>
      </c>
      <c r="D81" s="287"/>
      <c r="E81" s="287"/>
      <c r="F81" s="310" t="s">
        <v>1146</v>
      </c>
      <c r="G81" s="311"/>
      <c r="H81" s="287" t="s">
        <v>1147</v>
      </c>
      <c r="I81" s="287" t="s">
        <v>1142</v>
      </c>
      <c r="J81" s="287">
        <v>50</v>
      </c>
      <c r="K81" s="301"/>
    </row>
    <row r="82" s="1" customFormat="1" ht="15" customHeight="1">
      <c r="B82" s="312"/>
      <c r="C82" s="287" t="s">
        <v>1148</v>
      </c>
      <c r="D82" s="287"/>
      <c r="E82" s="287"/>
      <c r="F82" s="310" t="s">
        <v>1140</v>
      </c>
      <c r="G82" s="311"/>
      <c r="H82" s="287" t="s">
        <v>1149</v>
      </c>
      <c r="I82" s="287" t="s">
        <v>1150</v>
      </c>
      <c r="J82" s="287"/>
      <c r="K82" s="301"/>
    </row>
    <row r="83" s="1" customFormat="1" ht="15" customHeight="1">
      <c r="B83" s="312"/>
      <c r="C83" s="313" t="s">
        <v>1151</v>
      </c>
      <c r="D83" s="313"/>
      <c r="E83" s="313"/>
      <c r="F83" s="314" t="s">
        <v>1146</v>
      </c>
      <c r="G83" s="313"/>
      <c r="H83" s="313" t="s">
        <v>1152</v>
      </c>
      <c r="I83" s="313" t="s">
        <v>1142</v>
      </c>
      <c r="J83" s="313">
        <v>15</v>
      </c>
      <c r="K83" s="301"/>
    </row>
    <row r="84" s="1" customFormat="1" ht="15" customHeight="1">
      <c r="B84" s="312"/>
      <c r="C84" s="313" t="s">
        <v>1153</v>
      </c>
      <c r="D84" s="313"/>
      <c r="E84" s="313"/>
      <c r="F84" s="314" t="s">
        <v>1146</v>
      </c>
      <c r="G84" s="313"/>
      <c r="H84" s="313" t="s">
        <v>1154</v>
      </c>
      <c r="I84" s="313" t="s">
        <v>1142</v>
      </c>
      <c r="J84" s="313">
        <v>15</v>
      </c>
      <c r="K84" s="301"/>
    </row>
    <row r="85" s="1" customFormat="1" ht="15" customHeight="1">
      <c r="B85" s="312"/>
      <c r="C85" s="313" t="s">
        <v>1155</v>
      </c>
      <c r="D85" s="313"/>
      <c r="E85" s="313"/>
      <c r="F85" s="314" t="s">
        <v>1146</v>
      </c>
      <c r="G85" s="313"/>
      <c r="H85" s="313" t="s">
        <v>1156</v>
      </c>
      <c r="I85" s="313" t="s">
        <v>1142</v>
      </c>
      <c r="J85" s="313">
        <v>20</v>
      </c>
      <c r="K85" s="301"/>
    </row>
    <row r="86" s="1" customFormat="1" ht="15" customHeight="1">
      <c r="B86" s="312"/>
      <c r="C86" s="313" t="s">
        <v>1157</v>
      </c>
      <c r="D86" s="313"/>
      <c r="E86" s="313"/>
      <c r="F86" s="314" t="s">
        <v>1146</v>
      </c>
      <c r="G86" s="313"/>
      <c r="H86" s="313" t="s">
        <v>1158</v>
      </c>
      <c r="I86" s="313" t="s">
        <v>1142</v>
      </c>
      <c r="J86" s="313">
        <v>20</v>
      </c>
      <c r="K86" s="301"/>
    </row>
    <row r="87" s="1" customFormat="1" ht="15" customHeight="1">
      <c r="B87" s="312"/>
      <c r="C87" s="287" t="s">
        <v>1159</v>
      </c>
      <c r="D87" s="287"/>
      <c r="E87" s="287"/>
      <c r="F87" s="310" t="s">
        <v>1146</v>
      </c>
      <c r="G87" s="311"/>
      <c r="H87" s="287" t="s">
        <v>1160</v>
      </c>
      <c r="I87" s="287" t="s">
        <v>1142</v>
      </c>
      <c r="J87" s="287">
        <v>50</v>
      </c>
      <c r="K87" s="301"/>
    </row>
    <row r="88" s="1" customFormat="1" ht="15" customHeight="1">
      <c r="B88" s="312"/>
      <c r="C88" s="287" t="s">
        <v>1161</v>
      </c>
      <c r="D88" s="287"/>
      <c r="E88" s="287"/>
      <c r="F88" s="310" t="s">
        <v>1146</v>
      </c>
      <c r="G88" s="311"/>
      <c r="H88" s="287" t="s">
        <v>1162</v>
      </c>
      <c r="I88" s="287" t="s">
        <v>1142</v>
      </c>
      <c r="J88" s="287">
        <v>20</v>
      </c>
      <c r="K88" s="301"/>
    </row>
    <row r="89" s="1" customFormat="1" ht="15" customHeight="1">
      <c r="B89" s="312"/>
      <c r="C89" s="287" t="s">
        <v>1163</v>
      </c>
      <c r="D89" s="287"/>
      <c r="E89" s="287"/>
      <c r="F89" s="310" t="s">
        <v>1146</v>
      </c>
      <c r="G89" s="311"/>
      <c r="H89" s="287" t="s">
        <v>1164</v>
      </c>
      <c r="I89" s="287" t="s">
        <v>1142</v>
      </c>
      <c r="J89" s="287">
        <v>20</v>
      </c>
      <c r="K89" s="301"/>
    </row>
    <row r="90" s="1" customFormat="1" ht="15" customHeight="1">
      <c r="B90" s="312"/>
      <c r="C90" s="287" t="s">
        <v>1165</v>
      </c>
      <c r="D90" s="287"/>
      <c r="E90" s="287"/>
      <c r="F90" s="310" t="s">
        <v>1146</v>
      </c>
      <c r="G90" s="311"/>
      <c r="H90" s="287" t="s">
        <v>1166</v>
      </c>
      <c r="I90" s="287" t="s">
        <v>1142</v>
      </c>
      <c r="J90" s="287">
        <v>50</v>
      </c>
      <c r="K90" s="301"/>
    </row>
    <row r="91" s="1" customFormat="1" ht="15" customHeight="1">
      <c r="B91" s="312"/>
      <c r="C91" s="287" t="s">
        <v>1167</v>
      </c>
      <c r="D91" s="287"/>
      <c r="E91" s="287"/>
      <c r="F91" s="310" t="s">
        <v>1146</v>
      </c>
      <c r="G91" s="311"/>
      <c r="H91" s="287" t="s">
        <v>1167</v>
      </c>
      <c r="I91" s="287" t="s">
        <v>1142</v>
      </c>
      <c r="J91" s="287">
        <v>50</v>
      </c>
      <c r="K91" s="301"/>
    </row>
    <row r="92" s="1" customFormat="1" ht="15" customHeight="1">
      <c r="B92" s="312"/>
      <c r="C92" s="287" t="s">
        <v>1168</v>
      </c>
      <c r="D92" s="287"/>
      <c r="E92" s="287"/>
      <c r="F92" s="310" t="s">
        <v>1146</v>
      </c>
      <c r="G92" s="311"/>
      <c r="H92" s="287" t="s">
        <v>1169</v>
      </c>
      <c r="I92" s="287" t="s">
        <v>1142</v>
      </c>
      <c r="J92" s="287">
        <v>255</v>
      </c>
      <c r="K92" s="301"/>
    </row>
    <row r="93" s="1" customFormat="1" ht="15" customHeight="1">
      <c r="B93" s="312"/>
      <c r="C93" s="287" t="s">
        <v>1170</v>
      </c>
      <c r="D93" s="287"/>
      <c r="E93" s="287"/>
      <c r="F93" s="310" t="s">
        <v>1140</v>
      </c>
      <c r="G93" s="311"/>
      <c r="H93" s="287" t="s">
        <v>1171</v>
      </c>
      <c r="I93" s="287" t="s">
        <v>1172</v>
      </c>
      <c r="J93" s="287"/>
      <c r="K93" s="301"/>
    </row>
    <row r="94" s="1" customFormat="1" ht="15" customHeight="1">
      <c r="B94" s="312"/>
      <c r="C94" s="287" t="s">
        <v>1173</v>
      </c>
      <c r="D94" s="287"/>
      <c r="E94" s="287"/>
      <c r="F94" s="310" t="s">
        <v>1140</v>
      </c>
      <c r="G94" s="311"/>
      <c r="H94" s="287" t="s">
        <v>1174</v>
      </c>
      <c r="I94" s="287" t="s">
        <v>1175</v>
      </c>
      <c r="J94" s="287"/>
      <c r="K94" s="301"/>
    </row>
    <row r="95" s="1" customFormat="1" ht="15" customHeight="1">
      <c r="B95" s="312"/>
      <c r="C95" s="287" t="s">
        <v>1176</v>
      </c>
      <c r="D95" s="287"/>
      <c r="E95" s="287"/>
      <c r="F95" s="310" t="s">
        <v>1140</v>
      </c>
      <c r="G95" s="311"/>
      <c r="H95" s="287" t="s">
        <v>1176</v>
      </c>
      <c r="I95" s="287" t="s">
        <v>1175</v>
      </c>
      <c r="J95" s="287"/>
      <c r="K95" s="301"/>
    </row>
    <row r="96" s="1" customFormat="1" ht="15" customHeight="1">
      <c r="B96" s="312"/>
      <c r="C96" s="287" t="s">
        <v>39</v>
      </c>
      <c r="D96" s="287"/>
      <c r="E96" s="287"/>
      <c r="F96" s="310" t="s">
        <v>1140</v>
      </c>
      <c r="G96" s="311"/>
      <c r="H96" s="287" t="s">
        <v>1177</v>
      </c>
      <c r="I96" s="287" t="s">
        <v>1175</v>
      </c>
      <c r="J96" s="287"/>
      <c r="K96" s="301"/>
    </row>
    <row r="97" s="1" customFormat="1" ht="15" customHeight="1">
      <c r="B97" s="312"/>
      <c r="C97" s="287" t="s">
        <v>49</v>
      </c>
      <c r="D97" s="287"/>
      <c r="E97" s="287"/>
      <c r="F97" s="310" t="s">
        <v>1140</v>
      </c>
      <c r="G97" s="311"/>
      <c r="H97" s="287" t="s">
        <v>1178</v>
      </c>
      <c r="I97" s="287" t="s">
        <v>1175</v>
      </c>
      <c r="J97" s="287"/>
      <c r="K97" s="301"/>
    </row>
    <row r="98" s="1" customFormat="1" ht="15" customHeight="1">
      <c r="B98" s="315"/>
      <c r="C98" s="316"/>
      <c r="D98" s="316"/>
      <c r="E98" s="316"/>
      <c r="F98" s="316"/>
      <c r="G98" s="316"/>
      <c r="H98" s="316"/>
      <c r="I98" s="316"/>
      <c r="J98" s="316"/>
      <c r="K98" s="317"/>
    </row>
    <row r="99" s="1" customFormat="1" ht="18.75" customHeight="1">
      <c r="B99" s="318"/>
      <c r="C99" s="319"/>
      <c r="D99" s="319"/>
      <c r="E99" s="319"/>
      <c r="F99" s="319"/>
      <c r="G99" s="319"/>
      <c r="H99" s="319"/>
      <c r="I99" s="319"/>
      <c r="J99" s="319"/>
      <c r="K99" s="318"/>
    </row>
    <row r="100" s="1" customFormat="1" ht="18.75" customHeight="1">
      <c r="B100" s="295"/>
      <c r="C100" s="295"/>
      <c r="D100" s="295"/>
      <c r="E100" s="295"/>
      <c r="F100" s="295"/>
      <c r="G100" s="295"/>
      <c r="H100" s="295"/>
      <c r="I100" s="295"/>
      <c r="J100" s="295"/>
      <c r="K100" s="295"/>
    </row>
    <row r="101" s="1" customFormat="1" ht="7.5" customHeight="1">
      <c r="B101" s="296"/>
      <c r="C101" s="297"/>
      <c r="D101" s="297"/>
      <c r="E101" s="297"/>
      <c r="F101" s="297"/>
      <c r="G101" s="297"/>
      <c r="H101" s="297"/>
      <c r="I101" s="297"/>
      <c r="J101" s="297"/>
      <c r="K101" s="298"/>
    </row>
    <row r="102" s="1" customFormat="1" ht="45" customHeight="1">
      <c r="B102" s="299"/>
      <c r="C102" s="300" t="s">
        <v>1179</v>
      </c>
      <c r="D102" s="300"/>
      <c r="E102" s="300"/>
      <c r="F102" s="300"/>
      <c r="G102" s="300"/>
      <c r="H102" s="300"/>
      <c r="I102" s="300"/>
      <c r="J102" s="300"/>
      <c r="K102" s="301"/>
    </row>
    <row r="103" s="1" customFormat="1" ht="17.25" customHeight="1">
      <c r="B103" s="299"/>
      <c r="C103" s="302" t="s">
        <v>1134</v>
      </c>
      <c r="D103" s="302"/>
      <c r="E103" s="302"/>
      <c r="F103" s="302" t="s">
        <v>1135</v>
      </c>
      <c r="G103" s="303"/>
      <c r="H103" s="302" t="s">
        <v>55</v>
      </c>
      <c r="I103" s="302" t="s">
        <v>58</v>
      </c>
      <c r="J103" s="302" t="s">
        <v>1136</v>
      </c>
      <c r="K103" s="301"/>
    </row>
    <row r="104" s="1" customFormat="1" ht="17.25" customHeight="1">
      <c r="B104" s="299"/>
      <c r="C104" s="304" t="s">
        <v>1137</v>
      </c>
      <c r="D104" s="304"/>
      <c r="E104" s="304"/>
      <c r="F104" s="305" t="s">
        <v>1138</v>
      </c>
      <c r="G104" s="306"/>
      <c r="H104" s="304"/>
      <c r="I104" s="304"/>
      <c r="J104" s="304" t="s">
        <v>1139</v>
      </c>
      <c r="K104" s="301"/>
    </row>
    <row r="105" s="1" customFormat="1" ht="5.25" customHeight="1">
      <c r="B105" s="299"/>
      <c r="C105" s="302"/>
      <c r="D105" s="302"/>
      <c r="E105" s="302"/>
      <c r="F105" s="302"/>
      <c r="G105" s="320"/>
      <c r="H105" s="302"/>
      <c r="I105" s="302"/>
      <c r="J105" s="302"/>
      <c r="K105" s="301"/>
    </row>
    <row r="106" s="1" customFormat="1" ht="15" customHeight="1">
      <c r="B106" s="299"/>
      <c r="C106" s="287" t="s">
        <v>54</v>
      </c>
      <c r="D106" s="309"/>
      <c r="E106" s="309"/>
      <c r="F106" s="310" t="s">
        <v>1140</v>
      </c>
      <c r="G106" s="287"/>
      <c r="H106" s="287" t="s">
        <v>1180</v>
      </c>
      <c r="I106" s="287" t="s">
        <v>1142</v>
      </c>
      <c r="J106" s="287">
        <v>20</v>
      </c>
      <c r="K106" s="301"/>
    </row>
    <row r="107" s="1" customFormat="1" ht="15" customHeight="1">
      <c r="B107" s="299"/>
      <c r="C107" s="287" t="s">
        <v>1143</v>
      </c>
      <c r="D107" s="287"/>
      <c r="E107" s="287"/>
      <c r="F107" s="310" t="s">
        <v>1140</v>
      </c>
      <c r="G107" s="287"/>
      <c r="H107" s="287" t="s">
        <v>1180</v>
      </c>
      <c r="I107" s="287" t="s">
        <v>1142</v>
      </c>
      <c r="J107" s="287">
        <v>120</v>
      </c>
      <c r="K107" s="301"/>
    </row>
    <row r="108" s="1" customFormat="1" ht="15" customHeight="1">
      <c r="B108" s="312"/>
      <c r="C108" s="287" t="s">
        <v>1145</v>
      </c>
      <c r="D108" s="287"/>
      <c r="E108" s="287"/>
      <c r="F108" s="310" t="s">
        <v>1146</v>
      </c>
      <c r="G108" s="287"/>
      <c r="H108" s="287" t="s">
        <v>1180</v>
      </c>
      <c r="I108" s="287" t="s">
        <v>1142</v>
      </c>
      <c r="J108" s="287">
        <v>50</v>
      </c>
      <c r="K108" s="301"/>
    </row>
    <row r="109" s="1" customFormat="1" ht="15" customHeight="1">
      <c r="B109" s="312"/>
      <c r="C109" s="287" t="s">
        <v>1148</v>
      </c>
      <c r="D109" s="287"/>
      <c r="E109" s="287"/>
      <c r="F109" s="310" t="s">
        <v>1140</v>
      </c>
      <c r="G109" s="287"/>
      <c r="H109" s="287" t="s">
        <v>1180</v>
      </c>
      <c r="I109" s="287" t="s">
        <v>1150</v>
      </c>
      <c r="J109" s="287"/>
      <c r="K109" s="301"/>
    </row>
    <row r="110" s="1" customFormat="1" ht="15" customHeight="1">
      <c r="B110" s="312"/>
      <c r="C110" s="287" t="s">
        <v>1159</v>
      </c>
      <c r="D110" s="287"/>
      <c r="E110" s="287"/>
      <c r="F110" s="310" t="s">
        <v>1146</v>
      </c>
      <c r="G110" s="287"/>
      <c r="H110" s="287" t="s">
        <v>1180</v>
      </c>
      <c r="I110" s="287" t="s">
        <v>1142</v>
      </c>
      <c r="J110" s="287">
        <v>50</v>
      </c>
      <c r="K110" s="301"/>
    </row>
    <row r="111" s="1" customFormat="1" ht="15" customHeight="1">
      <c r="B111" s="312"/>
      <c r="C111" s="287" t="s">
        <v>1167</v>
      </c>
      <c r="D111" s="287"/>
      <c r="E111" s="287"/>
      <c r="F111" s="310" t="s">
        <v>1146</v>
      </c>
      <c r="G111" s="287"/>
      <c r="H111" s="287" t="s">
        <v>1180</v>
      </c>
      <c r="I111" s="287" t="s">
        <v>1142</v>
      </c>
      <c r="J111" s="287">
        <v>50</v>
      </c>
      <c r="K111" s="301"/>
    </row>
    <row r="112" s="1" customFormat="1" ht="15" customHeight="1">
      <c r="B112" s="312"/>
      <c r="C112" s="287" t="s">
        <v>1165</v>
      </c>
      <c r="D112" s="287"/>
      <c r="E112" s="287"/>
      <c r="F112" s="310" t="s">
        <v>1146</v>
      </c>
      <c r="G112" s="287"/>
      <c r="H112" s="287" t="s">
        <v>1180</v>
      </c>
      <c r="I112" s="287" t="s">
        <v>1142</v>
      </c>
      <c r="J112" s="287">
        <v>50</v>
      </c>
      <c r="K112" s="301"/>
    </row>
    <row r="113" s="1" customFormat="1" ht="15" customHeight="1">
      <c r="B113" s="312"/>
      <c r="C113" s="287" t="s">
        <v>54</v>
      </c>
      <c r="D113" s="287"/>
      <c r="E113" s="287"/>
      <c r="F113" s="310" t="s">
        <v>1140</v>
      </c>
      <c r="G113" s="287"/>
      <c r="H113" s="287" t="s">
        <v>1181</v>
      </c>
      <c r="I113" s="287" t="s">
        <v>1142</v>
      </c>
      <c r="J113" s="287">
        <v>20</v>
      </c>
      <c r="K113" s="301"/>
    </row>
    <row r="114" s="1" customFormat="1" ht="15" customHeight="1">
      <c r="B114" s="312"/>
      <c r="C114" s="287" t="s">
        <v>1182</v>
      </c>
      <c r="D114" s="287"/>
      <c r="E114" s="287"/>
      <c r="F114" s="310" t="s">
        <v>1140</v>
      </c>
      <c r="G114" s="287"/>
      <c r="H114" s="287" t="s">
        <v>1183</v>
      </c>
      <c r="I114" s="287" t="s">
        <v>1142</v>
      </c>
      <c r="J114" s="287">
        <v>120</v>
      </c>
      <c r="K114" s="301"/>
    </row>
    <row r="115" s="1" customFormat="1" ht="15" customHeight="1">
      <c r="B115" s="312"/>
      <c r="C115" s="287" t="s">
        <v>39</v>
      </c>
      <c r="D115" s="287"/>
      <c r="E115" s="287"/>
      <c r="F115" s="310" t="s">
        <v>1140</v>
      </c>
      <c r="G115" s="287"/>
      <c r="H115" s="287" t="s">
        <v>1184</v>
      </c>
      <c r="I115" s="287" t="s">
        <v>1175</v>
      </c>
      <c r="J115" s="287"/>
      <c r="K115" s="301"/>
    </row>
    <row r="116" s="1" customFormat="1" ht="15" customHeight="1">
      <c r="B116" s="312"/>
      <c r="C116" s="287" t="s">
        <v>49</v>
      </c>
      <c r="D116" s="287"/>
      <c r="E116" s="287"/>
      <c r="F116" s="310" t="s">
        <v>1140</v>
      </c>
      <c r="G116" s="287"/>
      <c r="H116" s="287" t="s">
        <v>1185</v>
      </c>
      <c r="I116" s="287" t="s">
        <v>1175</v>
      </c>
      <c r="J116" s="287"/>
      <c r="K116" s="301"/>
    </row>
    <row r="117" s="1" customFormat="1" ht="15" customHeight="1">
      <c r="B117" s="312"/>
      <c r="C117" s="287" t="s">
        <v>58</v>
      </c>
      <c r="D117" s="287"/>
      <c r="E117" s="287"/>
      <c r="F117" s="310" t="s">
        <v>1140</v>
      </c>
      <c r="G117" s="287"/>
      <c r="H117" s="287" t="s">
        <v>1186</v>
      </c>
      <c r="I117" s="287" t="s">
        <v>1187</v>
      </c>
      <c r="J117" s="287"/>
      <c r="K117" s="301"/>
    </row>
    <row r="118" s="1" customFormat="1" ht="15" customHeight="1">
      <c r="B118" s="315"/>
      <c r="C118" s="321"/>
      <c r="D118" s="321"/>
      <c r="E118" s="321"/>
      <c r="F118" s="321"/>
      <c r="G118" s="321"/>
      <c r="H118" s="321"/>
      <c r="I118" s="321"/>
      <c r="J118" s="321"/>
      <c r="K118" s="317"/>
    </row>
    <row r="119" s="1" customFormat="1" ht="18.75" customHeight="1">
      <c r="B119" s="322"/>
      <c r="C119" s="323"/>
      <c r="D119" s="323"/>
      <c r="E119" s="323"/>
      <c r="F119" s="324"/>
      <c r="G119" s="323"/>
      <c r="H119" s="323"/>
      <c r="I119" s="323"/>
      <c r="J119" s="323"/>
      <c r="K119" s="322"/>
    </row>
    <row r="120" s="1" customFormat="1" ht="18.75" customHeight="1">
      <c r="B120" s="295"/>
      <c r="C120" s="295"/>
      <c r="D120" s="295"/>
      <c r="E120" s="295"/>
      <c r="F120" s="295"/>
      <c r="G120" s="295"/>
      <c r="H120" s="295"/>
      <c r="I120" s="295"/>
      <c r="J120" s="295"/>
      <c r="K120" s="295"/>
    </row>
    <row r="121" s="1" customFormat="1" ht="7.5" customHeight="1">
      <c r="B121" s="325"/>
      <c r="C121" s="326"/>
      <c r="D121" s="326"/>
      <c r="E121" s="326"/>
      <c r="F121" s="326"/>
      <c r="G121" s="326"/>
      <c r="H121" s="326"/>
      <c r="I121" s="326"/>
      <c r="J121" s="326"/>
      <c r="K121" s="327"/>
    </row>
    <row r="122" s="1" customFormat="1" ht="45" customHeight="1">
      <c r="B122" s="328"/>
      <c r="C122" s="278" t="s">
        <v>1188</v>
      </c>
      <c r="D122" s="278"/>
      <c r="E122" s="278"/>
      <c r="F122" s="278"/>
      <c r="G122" s="278"/>
      <c r="H122" s="278"/>
      <c r="I122" s="278"/>
      <c r="J122" s="278"/>
      <c r="K122" s="329"/>
    </row>
    <row r="123" s="1" customFormat="1" ht="17.25" customHeight="1">
      <c r="B123" s="330"/>
      <c r="C123" s="302" t="s">
        <v>1134</v>
      </c>
      <c r="D123" s="302"/>
      <c r="E123" s="302"/>
      <c r="F123" s="302" t="s">
        <v>1135</v>
      </c>
      <c r="G123" s="303"/>
      <c r="H123" s="302" t="s">
        <v>55</v>
      </c>
      <c r="I123" s="302" t="s">
        <v>58</v>
      </c>
      <c r="J123" s="302" t="s">
        <v>1136</v>
      </c>
      <c r="K123" s="331"/>
    </row>
    <row r="124" s="1" customFormat="1" ht="17.25" customHeight="1">
      <c r="B124" s="330"/>
      <c r="C124" s="304" t="s">
        <v>1137</v>
      </c>
      <c r="D124" s="304"/>
      <c r="E124" s="304"/>
      <c r="F124" s="305" t="s">
        <v>1138</v>
      </c>
      <c r="G124" s="306"/>
      <c r="H124" s="304"/>
      <c r="I124" s="304"/>
      <c r="J124" s="304" t="s">
        <v>1139</v>
      </c>
      <c r="K124" s="331"/>
    </row>
    <row r="125" s="1" customFormat="1" ht="5.25" customHeight="1">
      <c r="B125" s="332"/>
      <c r="C125" s="307"/>
      <c r="D125" s="307"/>
      <c r="E125" s="307"/>
      <c r="F125" s="307"/>
      <c r="G125" s="333"/>
      <c r="H125" s="307"/>
      <c r="I125" s="307"/>
      <c r="J125" s="307"/>
      <c r="K125" s="334"/>
    </row>
    <row r="126" s="1" customFormat="1" ht="15" customHeight="1">
      <c r="B126" s="332"/>
      <c r="C126" s="287" t="s">
        <v>1143</v>
      </c>
      <c r="D126" s="309"/>
      <c r="E126" s="309"/>
      <c r="F126" s="310" t="s">
        <v>1140</v>
      </c>
      <c r="G126" s="287"/>
      <c r="H126" s="287" t="s">
        <v>1180</v>
      </c>
      <c r="I126" s="287" t="s">
        <v>1142</v>
      </c>
      <c r="J126" s="287">
        <v>120</v>
      </c>
      <c r="K126" s="335"/>
    </row>
    <row r="127" s="1" customFormat="1" ht="15" customHeight="1">
      <c r="B127" s="332"/>
      <c r="C127" s="287" t="s">
        <v>1189</v>
      </c>
      <c r="D127" s="287"/>
      <c r="E127" s="287"/>
      <c r="F127" s="310" t="s">
        <v>1140</v>
      </c>
      <c r="G127" s="287"/>
      <c r="H127" s="287" t="s">
        <v>1190</v>
      </c>
      <c r="I127" s="287" t="s">
        <v>1142</v>
      </c>
      <c r="J127" s="287" t="s">
        <v>1191</v>
      </c>
      <c r="K127" s="335"/>
    </row>
    <row r="128" s="1" customFormat="1" ht="15" customHeight="1">
      <c r="B128" s="332"/>
      <c r="C128" s="287" t="s">
        <v>86</v>
      </c>
      <c r="D128" s="287"/>
      <c r="E128" s="287"/>
      <c r="F128" s="310" t="s">
        <v>1140</v>
      </c>
      <c r="G128" s="287"/>
      <c r="H128" s="287" t="s">
        <v>1192</v>
      </c>
      <c r="I128" s="287" t="s">
        <v>1142</v>
      </c>
      <c r="J128" s="287" t="s">
        <v>1191</v>
      </c>
      <c r="K128" s="335"/>
    </row>
    <row r="129" s="1" customFormat="1" ht="15" customHeight="1">
      <c r="B129" s="332"/>
      <c r="C129" s="287" t="s">
        <v>1151</v>
      </c>
      <c r="D129" s="287"/>
      <c r="E129" s="287"/>
      <c r="F129" s="310" t="s">
        <v>1146</v>
      </c>
      <c r="G129" s="287"/>
      <c r="H129" s="287" t="s">
        <v>1152</v>
      </c>
      <c r="I129" s="287" t="s">
        <v>1142</v>
      </c>
      <c r="J129" s="287">
        <v>15</v>
      </c>
      <c r="K129" s="335"/>
    </row>
    <row r="130" s="1" customFormat="1" ht="15" customHeight="1">
      <c r="B130" s="332"/>
      <c r="C130" s="313" t="s">
        <v>1153</v>
      </c>
      <c r="D130" s="313"/>
      <c r="E130" s="313"/>
      <c r="F130" s="314" t="s">
        <v>1146</v>
      </c>
      <c r="G130" s="313"/>
      <c r="H130" s="313" t="s">
        <v>1154</v>
      </c>
      <c r="I130" s="313" t="s">
        <v>1142</v>
      </c>
      <c r="J130" s="313">
        <v>15</v>
      </c>
      <c r="K130" s="335"/>
    </row>
    <row r="131" s="1" customFormat="1" ht="15" customHeight="1">
      <c r="B131" s="332"/>
      <c r="C131" s="313" t="s">
        <v>1155</v>
      </c>
      <c r="D131" s="313"/>
      <c r="E131" s="313"/>
      <c r="F131" s="314" t="s">
        <v>1146</v>
      </c>
      <c r="G131" s="313"/>
      <c r="H131" s="313" t="s">
        <v>1156</v>
      </c>
      <c r="I131" s="313" t="s">
        <v>1142</v>
      </c>
      <c r="J131" s="313">
        <v>20</v>
      </c>
      <c r="K131" s="335"/>
    </row>
    <row r="132" s="1" customFormat="1" ht="15" customHeight="1">
      <c r="B132" s="332"/>
      <c r="C132" s="313" t="s">
        <v>1157</v>
      </c>
      <c r="D132" s="313"/>
      <c r="E132" s="313"/>
      <c r="F132" s="314" t="s">
        <v>1146</v>
      </c>
      <c r="G132" s="313"/>
      <c r="H132" s="313" t="s">
        <v>1158</v>
      </c>
      <c r="I132" s="313" t="s">
        <v>1142</v>
      </c>
      <c r="J132" s="313">
        <v>20</v>
      </c>
      <c r="K132" s="335"/>
    </row>
    <row r="133" s="1" customFormat="1" ht="15" customHeight="1">
      <c r="B133" s="332"/>
      <c r="C133" s="287" t="s">
        <v>1145</v>
      </c>
      <c r="D133" s="287"/>
      <c r="E133" s="287"/>
      <c r="F133" s="310" t="s">
        <v>1146</v>
      </c>
      <c r="G133" s="287"/>
      <c r="H133" s="287" t="s">
        <v>1180</v>
      </c>
      <c r="I133" s="287" t="s">
        <v>1142</v>
      </c>
      <c r="J133" s="287">
        <v>50</v>
      </c>
      <c r="K133" s="335"/>
    </row>
    <row r="134" s="1" customFormat="1" ht="15" customHeight="1">
      <c r="B134" s="332"/>
      <c r="C134" s="287" t="s">
        <v>1159</v>
      </c>
      <c r="D134" s="287"/>
      <c r="E134" s="287"/>
      <c r="F134" s="310" t="s">
        <v>1146</v>
      </c>
      <c r="G134" s="287"/>
      <c r="H134" s="287" t="s">
        <v>1180</v>
      </c>
      <c r="I134" s="287" t="s">
        <v>1142</v>
      </c>
      <c r="J134" s="287">
        <v>50</v>
      </c>
      <c r="K134" s="335"/>
    </row>
    <row r="135" s="1" customFormat="1" ht="15" customHeight="1">
      <c r="B135" s="332"/>
      <c r="C135" s="287" t="s">
        <v>1165</v>
      </c>
      <c r="D135" s="287"/>
      <c r="E135" s="287"/>
      <c r="F135" s="310" t="s">
        <v>1146</v>
      </c>
      <c r="G135" s="287"/>
      <c r="H135" s="287" t="s">
        <v>1180</v>
      </c>
      <c r="I135" s="287" t="s">
        <v>1142</v>
      </c>
      <c r="J135" s="287">
        <v>50</v>
      </c>
      <c r="K135" s="335"/>
    </row>
    <row r="136" s="1" customFormat="1" ht="15" customHeight="1">
      <c r="B136" s="332"/>
      <c r="C136" s="287" t="s">
        <v>1167</v>
      </c>
      <c r="D136" s="287"/>
      <c r="E136" s="287"/>
      <c r="F136" s="310" t="s">
        <v>1146</v>
      </c>
      <c r="G136" s="287"/>
      <c r="H136" s="287" t="s">
        <v>1180</v>
      </c>
      <c r="I136" s="287" t="s">
        <v>1142</v>
      </c>
      <c r="J136" s="287">
        <v>50</v>
      </c>
      <c r="K136" s="335"/>
    </row>
    <row r="137" s="1" customFormat="1" ht="15" customHeight="1">
      <c r="B137" s="332"/>
      <c r="C137" s="287" t="s">
        <v>1168</v>
      </c>
      <c r="D137" s="287"/>
      <c r="E137" s="287"/>
      <c r="F137" s="310" t="s">
        <v>1146</v>
      </c>
      <c r="G137" s="287"/>
      <c r="H137" s="287" t="s">
        <v>1193</v>
      </c>
      <c r="I137" s="287" t="s">
        <v>1142</v>
      </c>
      <c r="J137" s="287">
        <v>255</v>
      </c>
      <c r="K137" s="335"/>
    </row>
    <row r="138" s="1" customFormat="1" ht="15" customHeight="1">
      <c r="B138" s="332"/>
      <c r="C138" s="287" t="s">
        <v>1170</v>
      </c>
      <c r="D138" s="287"/>
      <c r="E138" s="287"/>
      <c r="F138" s="310" t="s">
        <v>1140</v>
      </c>
      <c r="G138" s="287"/>
      <c r="H138" s="287" t="s">
        <v>1194</v>
      </c>
      <c r="I138" s="287" t="s">
        <v>1172</v>
      </c>
      <c r="J138" s="287"/>
      <c r="K138" s="335"/>
    </row>
    <row r="139" s="1" customFormat="1" ht="15" customHeight="1">
      <c r="B139" s="332"/>
      <c r="C139" s="287" t="s">
        <v>1173</v>
      </c>
      <c r="D139" s="287"/>
      <c r="E139" s="287"/>
      <c r="F139" s="310" t="s">
        <v>1140</v>
      </c>
      <c r="G139" s="287"/>
      <c r="H139" s="287" t="s">
        <v>1195</v>
      </c>
      <c r="I139" s="287" t="s">
        <v>1175</v>
      </c>
      <c r="J139" s="287"/>
      <c r="K139" s="335"/>
    </row>
    <row r="140" s="1" customFormat="1" ht="15" customHeight="1">
      <c r="B140" s="332"/>
      <c r="C140" s="287" t="s">
        <v>1176</v>
      </c>
      <c r="D140" s="287"/>
      <c r="E140" s="287"/>
      <c r="F140" s="310" t="s">
        <v>1140</v>
      </c>
      <c r="G140" s="287"/>
      <c r="H140" s="287" t="s">
        <v>1176</v>
      </c>
      <c r="I140" s="287" t="s">
        <v>1175</v>
      </c>
      <c r="J140" s="287"/>
      <c r="K140" s="335"/>
    </row>
    <row r="141" s="1" customFormat="1" ht="15" customHeight="1">
      <c r="B141" s="332"/>
      <c r="C141" s="287" t="s">
        <v>39</v>
      </c>
      <c r="D141" s="287"/>
      <c r="E141" s="287"/>
      <c r="F141" s="310" t="s">
        <v>1140</v>
      </c>
      <c r="G141" s="287"/>
      <c r="H141" s="287" t="s">
        <v>1196</v>
      </c>
      <c r="I141" s="287" t="s">
        <v>1175</v>
      </c>
      <c r="J141" s="287"/>
      <c r="K141" s="335"/>
    </row>
    <row r="142" s="1" customFormat="1" ht="15" customHeight="1">
      <c r="B142" s="332"/>
      <c r="C142" s="287" t="s">
        <v>1197</v>
      </c>
      <c r="D142" s="287"/>
      <c r="E142" s="287"/>
      <c r="F142" s="310" t="s">
        <v>1140</v>
      </c>
      <c r="G142" s="287"/>
      <c r="H142" s="287" t="s">
        <v>1198</v>
      </c>
      <c r="I142" s="287" t="s">
        <v>1175</v>
      </c>
      <c r="J142" s="287"/>
      <c r="K142" s="335"/>
    </row>
    <row r="143" s="1" customFormat="1" ht="15" customHeight="1">
      <c r="B143" s="336"/>
      <c r="C143" s="337"/>
      <c r="D143" s="337"/>
      <c r="E143" s="337"/>
      <c r="F143" s="337"/>
      <c r="G143" s="337"/>
      <c r="H143" s="337"/>
      <c r="I143" s="337"/>
      <c r="J143" s="337"/>
      <c r="K143" s="338"/>
    </row>
    <row r="144" s="1" customFormat="1" ht="18.75" customHeight="1">
      <c r="B144" s="323"/>
      <c r="C144" s="323"/>
      <c r="D144" s="323"/>
      <c r="E144" s="323"/>
      <c r="F144" s="324"/>
      <c r="G144" s="323"/>
      <c r="H144" s="323"/>
      <c r="I144" s="323"/>
      <c r="J144" s="323"/>
      <c r="K144" s="323"/>
    </row>
    <row r="145" s="1" customFormat="1" ht="18.75" customHeight="1">
      <c r="B145" s="295"/>
      <c r="C145" s="295"/>
      <c r="D145" s="295"/>
      <c r="E145" s="295"/>
      <c r="F145" s="295"/>
      <c r="G145" s="295"/>
      <c r="H145" s="295"/>
      <c r="I145" s="295"/>
      <c r="J145" s="295"/>
      <c r="K145" s="295"/>
    </row>
    <row r="146" s="1" customFormat="1" ht="7.5" customHeight="1">
      <c r="B146" s="296"/>
      <c r="C146" s="297"/>
      <c r="D146" s="297"/>
      <c r="E146" s="297"/>
      <c r="F146" s="297"/>
      <c r="G146" s="297"/>
      <c r="H146" s="297"/>
      <c r="I146" s="297"/>
      <c r="J146" s="297"/>
      <c r="K146" s="298"/>
    </row>
    <row r="147" s="1" customFormat="1" ht="45" customHeight="1">
      <c r="B147" s="299"/>
      <c r="C147" s="300" t="s">
        <v>1199</v>
      </c>
      <c r="D147" s="300"/>
      <c r="E147" s="300"/>
      <c r="F147" s="300"/>
      <c r="G147" s="300"/>
      <c r="H147" s="300"/>
      <c r="I147" s="300"/>
      <c r="J147" s="300"/>
      <c r="K147" s="301"/>
    </row>
    <row r="148" s="1" customFormat="1" ht="17.25" customHeight="1">
      <c r="B148" s="299"/>
      <c r="C148" s="302" t="s">
        <v>1134</v>
      </c>
      <c r="D148" s="302"/>
      <c r="E148" s="302"/>
      <c r="F148" s="302" t="s">
        <v>1135</v>
      </c>
      <c r="G148" s="303"/>
      <c r="H148" s="302" t="s">
        <v>55</v>
      </c>
      <c r="I148" s="302" t="s">
        <v>58</v>
      </c>
      <c r="J148" s="302" t="s">
        <v>1136</v>
      </c>
      <c r="K148" s="301"/>
    </row>
    <row r="149" s="1" customFormat="1" ht="17.25" customHeight="1">
      <c r="B149" s="299"/>
      <c r="C149" s="304" t="s">
        <v>1137</v>
      </c>
      <c r="D149" s="304"/>
      <c r="E149" s="304"/>
      <c r="F149" s="305" t="s">
        <v>1138</v>
      </c>
      <c r="G149" s="306"/>
      <c r="H149" s="304"/>
      <c r="I149" s="304"/>
      <c r="J149" s="304" t="s">
        <v>1139</v>
      </c>
      <c r="K149" s="301"/>
    </row>
    <row r="150" s="1" customFormat="1" ht="5.25" customHeight="1">
      <c r="B150" s="312"/>
      <c r="C150" s="307"/>
      <c r="D150" s="307"/>
      <c r="E150" s="307"/>
      <c r="F150" s="307"/>
      <c r="G150" s="308"/>
      <c r="H150" s="307"/>
      <c r="I150" s="307"/>
      <c r="J150" s="307"/>
      <c r="K150" s="335"/>
    </row>
    <row r="151" s="1" customFormat="1" ht="15" customHeight="1">
      <c r="B151" s="312"/>
      <c r="C151" s="339" t="s">
        <v>1143</v>
      </c>
      <c r="D151" s="287"/>
      <c r="E151" s="287"/>
      <c r="F151" s="340" t="s">
        <v>1140</v>
      </c>
      <c r="G151" s="287"/>
      <c r="H151" s="339" t="s">
        <v>1180</v>
      </c>
      <c r="I151" s="339" t="s">
        <v>1142</v>
      </c>
      <c r="J151" s="339">
        <v>120</v>
      </c>
      <c r="K151" s="335"/>
    </row>
    <row r="152" s="1" customFormat="1" ht="15" customHeight="1">
      <c r="B152" s="312"/>
      <c r="C152" s="339" t="s">
        <v>1189</v>
      </c>
      <c r="D152" s="287"/>
      <c r="E152" s="287"/>
      <c r="F152" s="340" t="s">
        <v>1140</v>
      </c>
      <c r="G152" s="287"/>
      <c r="H152" s="339" t="s">
        <v>1200</v>
      </c>
      <c r="I152" s="339" t="s">
        <v>1142</v>
      </c>
      <c r="J152" s="339" t="s">
        <v>1191</v>
      </c>
      <c r="K152" s="335"/>
    </row>
    <row r="153" s="1" customFormat="1" ht="15" customHeight="1">
      <c r="B153" s="312"/>
      <c r="C153" s="339" t="s">
        <v>86</v>
      </c>
      <c r="D153" s="287"/>
      <c r="E153" s="287"/>
      <c r="F153" s="340" t="s">
        <v>1140</v>
      </c>
      <c r="G153" s="287"/>
      <c r="H153" s="339" t="s">
        <v>1201</v>
      </c>
      <c r="I153" s="339" t="s">
        <v>1142</v>
      </c>
      <c r="J153" s="339" t="s">
        <v>1191</v>
      </c>
      <c r="K153" s="335"/>
    </row>
    <row r="154" s="1" customFormat="1" ht="15" customHeight="1">
      <c r="B154" s="312"/>
      <c r="C154" s="339" t="s">
        <v>1145</v>
      </c>
      <c r="D154" s="287"/>
      <c r="E154" s="287"/>
      <c r="F154" s="340" t="s">
        <v>1146</v>
      </c>
      <c r="G154" s="287"/>
      <c r="H154" s="339" t="s">
        <v>1180</v>
      </c>
      <c r="I154" s="339" t="s">
        <v>1142</v>
      </c>
      <c r="J154" s="339">
        <v>50</v>
      </c>
      <c r="K154" s="335"/>
    </row>
    <row r="155" s="1" customFormat="1" ht="15" customHeight="1">
      <c r="B155" s="312"/>
      <c r="C155" s="339" t="s">
        <v>1148</v>
      </c>
      <c r="D155" s="287"/>
      <c r="E155" s="287"/>
      <c r="F155" s="340" t="s">
        <v>1140</v>
      </c>
      <c r="G155" s="287"/>
      <c r="H155" s="339" t="s">
        <v>1180</v>
      </c>
      <c r="I155" s="339" t="s">
        <v>1150</v>
      </c>
      <c r="J155" s="339"/>
      <c r="K155" s="335"/>
    </row>
    <row r="156" s="1" customFormat="1" ht="15" customHeight="1">
      <c r="B156" s="312"/>
      <c r="C156" s="339" t="s">
        <v>1159</v>
      </c>
      <c r="D156" s="287"/>
      <c r="E156" s="287"/>
      <c r="F156" s="340" t="s">
        <v>1146</v>
      </c>
      <c r="G156" s="287"/>
      <c r="H156" s="339" t="s">
        <v>1180</v>
      </c>
      <c r="I156" s="339" t="s">
        <v>1142</v>
      </c>
      <c r="J156" s="339">
        <v>50</v>
      </c>
      <c r="K156" s="335"/>
    </row>
    <row r="157" s="1" customFormat="1" ht="15" customHeight="1">
      <c r="B157" s="312"/>
      <c r="C157" s="339" t="s">
        <v>1167</v>
      </c>
      <c r="D157" s="287"/>
      <c r="E157" s="287"/>
      <c r="F157" s="340" t="s">
        <v>1146</v>
      </c>
      <c r="G157" s="287"/>
      <c r="H157" s="339" t="s">
        <v>1180</v>
      </c>
      <c r="I157" s="339" t="s">
        <v>1142</v>
      </c>
      <c r="J157" s="339">
        <v>50</v>
      </c>
      <c r="K157" s="335"/>
    </row>
    <row r="158" s="1" customFormat="1" ht="15" customHeight="1">
      <c r="B158" s="312"/>
      <c r="C158" s="339" t="s">
        <v>1165</v>
      </c>
      <c r="D158" s="287"/>
      <c r="E158" s="287"/>
      <c r="F158" s="340" t="s">
        <v>1146</v>
      </c>
      <c r="G158" s="287"/>
      <c r="H158" s="339" t="s">
        <v>1180</v>
      </c>
      <c r="I158" s="339" t="s">
        <v>1142</v>
      </c>
      <c r="J158" s="339">
        <v>50</v>
      </c>
      <c r="K158" s="335"/>
    </row>
    <row r="159" s="1" customFormat="1" ht="15" customHeight="1">
      <c r="B159" s="312"/>
      <c r="C159" s="339" t="s">
        <v>130</v>
      </c>
      <c r="D159" s="287"/>
      <c r="E159" s="287"/>
      <c r="F159" s="340" t="s">
        <v>1140</v>
      </c>
      <c r="G159" s="287"/>
      <c r="H159" s="339" t="s">
        <v>1202</v>
      </c>
      <c r="I159" s="339" t="s">
        <v>1142</v>
      </c>
      <c r="J159" s="339" t="s">
        <v>1203</v>
      </c>
      <c r="K159" s="335"/>
    </row>
    <row r="160" s="1" customFormat="1" ht="15" customHeight="1">
      <c r="B160" s="312"/>
      <c r="C160" s="339" t="s">
        <v>1204</v>
      </c>
      <c r="D160" s="287"/>
      <c r="E160" s="287"/>
      <c r="F160" s="340" t="s">
        <v>1140</v>
      </c>
      <c r="G160" s="287"/>
      <c r="H160" s="339" t="s">
        <v>1205</v>
      </c>
      <c r="I160" s="339" t="s">
        <v>1175</v>
      </c>
      <c r="J160" s="339"/>
      <c r="K160" s="335"/>
    </row>
    <row r="161" s="1" customFormat="1" ht="15" customHeight="1">
      <c r="B161" s="341"/>
      <c r="C161" s="321"/>
      <c r="D161" s="321"/>
      <c r="E161" s="321"/>
      <c r="F161" s="321"/>
      <c r="G161" s="321"/>
      <c r="H161" s="321"/>
      <c r="I161" s="321"/>
      <c r="J161" s="321"/>
      <c r="K161" s="342"/>
    </row>
    <row r="162" s="1" customFormat="1" ht="18.75" customHeight="1">
      <c r="B162" s="323"/>
      <c r="C162" s="333"/>
      <c r="D162" s="333"/>
      <c r="E162" s="333"/>
      <c r="F162" s="343"/>
      <c r="G162" s="333"/>
      <c r="H162" s="333"/>
      <c r="I162" s="333"/>
      <c r="J162" s="333"/>
      <c r="K162" s="323"/>
    </row>
    <row r="163" s="1" customFormat="1" ht="18.75" customHeight="1">
      <c r="B163" s="295"/>
      <c r="C163" s="295"/>
      <c r="D163" s="295"/>
      <c r="E163" s="295"/>
      <c r="F163" s="295"/>
      <c r="G163" s="295"/>
      <c r="H163" s="295"/>
      <c r="I163" s="295"/>
      <c r="J163" s="295"/>
      <c r="K163" s="295"/>
    </row>
    <row r="164" s="1" customFormat="1" ht="7.5" customHeight="1">
      <c r="B164" s="274"/>
      <c r="C164" s="275"/>
      <c r="D164" s="275"/>
      <c r="E164" s="275"/>
      <c r="F164" s="275"/>
      <c r="G164" s="275"/>
      <c r="H164" s="275"/>
      <c r="I164" s="275"/>
      <c r="J164" s="275"/>
      <c r="K164" s="276"/>
    </row>
    <row r="165" s="1" customFormat="1" ht="45" customHeight="1">
      <c r="B165" s="277"/>
      <c r="C165" s="278" t="s">
        <v>1206</v>
      </c>
      <c r="D165" s="278"/>
      <c r="E165" s="278"/>
      <c r="F165" s="278"/>
      <c r="G165" s="278"/>
      <c r="H165" s="278"/>
      <c r="I165" s="278"/>
      <c r="J165" s="278"/>
      <c r="K165" s="279"/>
    </row>
    <row r="166" s="1" customFormat="1" ht="17.25" customHeight="1">
      <c r="B166" s="277"/>
      <c r="C166" s="302" t="s">
        <v>1134</v>
      </c>
      <c r="D166" s="302"/>
      <c r="E166" s="302"/>
      <c r="F166" s="302" t="s">
        <v>1135</v>
      </c>
      <c r="G166" s="344"/>
      <c r="H166" s="345" t="s">
        <v>55</v>
      </c>
      <c r="I166" s="345" t="s">
        <v>58</v>
      </c>
      <c r="J166" s="302" t="s">
        <v>1136</v>
      </c>
      <c r="K166" s="279"/>
    </row>
    <row r="167" s="1" customFormat="1" ht="17.25" customHeight="1">
      <c r="B167" s="280"/>
      <c r="C167" s="304" t="s">
        <v>1137</v>
      </c>
      <c r="D167" s="304"/>
      <c r="E167" s="304"/>
      <c r="F167" s="305" t="s">
        <v>1138</v>
      </c>
      <c r="G167" s="346"/>
      <c r="H167" s="347"/>
      <c r="I167" s="347"/>
      <c r="J167" s="304" t="s">
        <v>1139</v>
      </c>
      <c r="K167" s="282"/>
    </row>
    <row r="168" s="1" customFormat="1" ht="5.25" customHeight="1">
      <c r="B168" s="312"/>
      <c r="C168" s="307"/>
      <c r="D168" s="307"/>
      <c r="E168" s="307"/>
      <c r="F168" s="307"/>
      <c r="G168" s="308"/>
      <c r="H168" s="307"/>
      <c r="I168" s="307"/>
      <c r="J168" s="307"/>
      <c r="K168" s="335"/>
    </row>
    <row r="169" s="1" customFormat="1" ht="15" customHeight="1">
      <c r="B169" s="312"/>
      <c r="C169" s="287" t="s">
        <v>1143</v>
      </c>
      <c r="D169" s="287"/>
      <c r="E169" s="287"/>
      <c r="F169" s="310" t="s">
        <v>1140</v>
      </c>
      <c r="G169" s="287"/>
      <c r="H169" s="287" t="s">
        <v>1180</v>
      </c>
      <c r="I169" s="287" t="s">
        <v>1142</v>
      </c>
      <c r="J169" s="287">
        <v>120</v>
      </c>
      <c r="K169" s="335"/>
    </row>
    <row r="170" s="1" customFormat="1" ht="15" customHeight="1">
      <c r="B170" s="312"/>
      <c r="C170" s="287" t="s">
        <v>1189</v>
      </c>
      <c r="D170" s="287"/>
      <c r="E170" s="287"/>
      <c r="F170" s="310" t="s">
        <v>1140</v>
      </c>
      <c r="G170" s="287"/>
      <c r="H170" s="287" t="s">
        <v>1190</v>
      </c>
      <c r="I170" s="287" t="s">
        <v>1142</v>
      </c>
      <c r="J170" s="287" t="s">
        <v>1191</v>
      </c>
      <c r="K170" s="335"/>
    </row>
    <row r="171" s="1" customFormat="1" ht="15" customHeight="1">
      <c r="B171" s="312"/>
      <c r="C171" s="287" t="s">
        <v>86</v>
      </c>
      <c r="D171" s="287"/>
      <c r="E171" s="287"/>
      <c r="F171" s="310" t="s">
        <v>1140</v>
      </c>
      <c r="G171" s="287"/>
      <c r="H171" s="287" t="s">
        <v>1207</v>
      </c>
      <c r="I171" s="287" t="s">
        <v>1142</v>
      </c>
      <c r="J171" s="287" t="s">
        <v>1191</v>
      </c>
      <c r="K171" s="335"/>
    </row>
    <row r="172" s="1" customFormat="1" ht="15" customHeight="1">
      <c r="B172" s="312"/>
      <c r="C172" s="287" t="s">
        <v>1145</v>
      </c>
      <c r="D172" s="287"/>
      <c r="E172" s="287"/>
      <c r="F172" s="310" t="s">
        <v>1146</v>
      </c>
      <c r="G172" s="287"/>
      <c r="H172" s="287" t="s">
        <v>1207</v>
      </c>
      <c r="I172" s="287" t="s">
        <v>1142</v>
      </c>
      <c r="J172" s="287">
        <v>50</v>
      </c>
      <c r="K172" s="335"/>
    </row>
    <row r="173" s="1" customFormat="1" ht="15" customHeight="1">
      <c r="B173" s="312"/>
      <c r="C173" s="287" t="s">
        <v>1148</v>
      </c>
      <c r="D173" s="287"/>
      <c r="E173" s="287"/>
      <c r="F173" s="310" t="s">
        <v>1140</v>
      </c>
      <c r="G173" s="287"/>
      <c r="H173" s="287" t="s">
        <v>1207</v>
      </c>
      <c r="I173" s="287" t="s">
        <v>1150</v>
      </c>
      <c r="J173" s="287"/>
      <c r="K173" s="335"/>
    </row>
    <row r="174" s="1" customFormat="1" ht="15" customHeight="1">
      <c r="B174" s="312"/>
      <c r="C174" s="287" t="s">
        <v>1159</v>
      </c>
      <c r="D174" s="287"/>
      <c r="E174" s="287"/>
      <c r="F174" s="310" t="s">
        <v>1146</v>
      </c>
      <c r="G174" s="287"/>
      <c r="H174" s="287" t="s">
        <v>1207</v>
      </c>
      <c r="I174" s="287" t="s">
        <v>1142</v>
      </c>
      <c r="J174" s="287">
        <v>50</v>
      </c>
      <c r="K174" s="335"/>
    </row>
    <row r="175" s="1" customFormat="1" ht="15" customHeight="1">
      <c r="B175" s="312"/>
      <c r="C175" s="287" t="s">
        <v>1167</v>
      </c>
      <c r="D175" s="287"/>
      <c r="E175" s="287"/>
      <c r="F175" s="310" t="s">
        <v>1146</v>
      </c>
      <c r="G175" s="287"/>
      <c r="H175" s="287" t="s">
        <v>1207</v>
      </c>
      <c r="I175" s="287" t="s">
        <v>1142</v>
      </c>
      <c r="J175" s="287">
        <v>50</v>
      </c>
      <c r="K175" s="335"/>
    </row>
    <row r="176" s="1" customFormat="1" ht="15" customHeight="1">
      <c r="B176" s="312"/>
      <c r="C176" s="287" t="s">
        <v>1165</v>
      </c>
      <c r="D176" s="287"/>
      <c r="E176" s="287"/>
      <c r="F176" s="310" t="s">
        <v>1146</v>
      </c>
      <c r="G176" s="287"/>
      <c r="H176" s="287" t="s">
        <v>1207</v>
      </c>
      <c r="I176" s="287" t="s">
        <v>1142</v>
      </c>
      <c r="J176" s="287">
        <v>50</v>
      </c>
      <c r="K176" s="335"/>
    </row>
    <row r="177" s="1" customFormat="1" ht="15" customHeight="1">
      <c r="B177" s="312"/>
      <c r="C177" s="287" t="s">
        <v>136</v>
      </c>
      <c r="D177" s="287"/>
      <c r="E177" s="287"/>
      <c r="F177" s="310" t="s">
        <v>1140</v>
      </c>
      <c r="G177" s="287"/>
      <c r="H177" s="287" t="s">
        <v>1208</v>
      </c>
      <c r="I177" s="287" t="s">
        <v>1209</v>
      </c>
      <c r="J177" s="287"/>
      <c r="K177" s="335"/>
    </row>
    <row r="178" s="1" customFormat="1" ht="15" customHeight="1">
      <c r="B178" s="312"/>
      <c r="C178" s="287" t="s">
        <v>58</v>
      </c>
      <c r="D178" s="287"/>
      <c r="E178" s="287"/>
      <c r="F178" s="310" t="s">
        <v>1140</v>
      </c>
      <c r="G178" s="287"/>
      <c r="H178" s="287" t="s">
        <v>1210</v>
      </c>
      <c r="I178" s="287" t="s">
        <v>1211</v>
      </c>
      <c r="J178" s="287">
        <v>1</v>
      </c>
      <c r="K178" s="335"/>
    </row>
    <row r="179" s="1" customFormat="1" ht="15" customHeight="1">
      <c r="B179" s="312"/>
      <c r="C179" s="287" t="s">
        <v>54</v>
      </c>
      <c r="D179" s="287"/>
      <c r="E179" s="287"/>
      <c r="F179" s="310" t="s">
        <v>1140</v>
      </c>
      <c r="G179" s="287"/>
      <c r="H179" s="287" t="s">
        <v>1212</v>
      </c>
      <c r="I179" s="287" t="s">
        <v>1142</v>
      </c>
      <c r="J179" s="287">
        <v>20</v>
      </c>
      <c r="K179" s="335"/>
    </row>
    <row r="180" s="1" customFormat="1" ht="15" customHeight="1">
      <c r="B180" s="312"/>
      <c r="C180" s="287" t="s">
        <v>55</v>
      </c>
      <c r="D180" s="287"/>
      <c r="E180" s="287"/>
      <c r="F180" s="310" t="s">
        <v>1140</v>
      </c>
      <c r="G180" s="287"/>
      <c r="H180" s="287" t="s">
        <v>1213</v>
      </c>
      <c r="I180" s="287" t="s">
        <v>1142</v>
      </c>
      <c r="J180" s="287">
        <v>255</v>
      </c>
      <c r="K180" s="335"/>
    </row>
    <row r="181" s="1" customFormat="1" ht="15" customHeight="1">
      <c r="B181" s="312"/>
      <c r="C181" s="287" t="s">
        <v>137</v>
      </c>
      <c r="D181" s="287"/>
      <c r="E181" s="287"/>
      <c r="F181" s="310" t="s">
        <v>1140</v>
      </c>
      <c r="G181" s="287"/>
      <c r="H181" s="287" t="s">
        <v>1104</v>
      </c>
      <c r="I181" s="287" t="s">
        <v>1142</v>
      </c>
      <c r="J181" s="287">
        <v>10</v>
      </c>
      <c r="K181" s="335"/>
    </row>
    <row r="182" s="1" customFormat="1" ht="15" customHeight="1">
      <c r="B182" s="312"/>
      <c r="C182" s="287" t="s">
        <v>138</v>
      </c>
      <c r="D182" s="287"/>
      <c r="E182" s="287"/>
      <c r="F182" s="310" t="s">
        <v>1140</v>
      </c>
      <c r="G182" s="287"/>
      <c r="H182" s="287" t="s">
        <v>1214</v>
      </c>
      <c r="I182" s="287" t="s">
        <v>1175</v>
      </c>
      <c r="J182" s="287"/>
      <c r="K182" s="335"/>
    </row>
    <row r="183" s="1" customFormat="1" ht="15" customHeight="1">
      <c r="B183" s="312"/>
      <c r="C183" s="287" t="s">
        <v>1215</v>
      </c>
      <c r="D183" s="287"/>
      <c r="E183" s="287"/>
      <c r="F183" s="310" t="s">
        <v>1140</v>
      </c>
      <c r="G183" s="287"/>
      <c r="H183" s="287" t="s">
        <v>1216</v>
      </c>
      <c r="I183" s="287" t="s">
        <v>1175</v>
      </c>
      <c r="J183" s="287"/>
      <c r="K183" s="335"/>
    </row>
    <row r="184" s="1" customFormat="1" ht="15" customHeight="1">
      <c r="B184" s="312"/>
      <c r="C184" s="287" t="s">
        <v>1204</v>
      </c>
      <c r="D184" s="287"/>
      <c r="E184" s="287"/>
      <c r="F184" s="310" t="s">
        <v>1140</v>
      </c>
      <c r="G184" s="287"/>
      <c r="H184" s="287" t="s">
        <v>1217</v>
      </c>
      <c r="I184" s="287" t="s">
        <v>1175</v>
      </c>
      <c r="J184" s="287"/>
      <c r="K184" s="335"/>
    </row>
    <row r="185" s="1" customFormat="1" ht="15" customHeight="1">
      <c r="B185" s="312"/>
      <c r="C185" s="287" t="s">
        <v>140</v>
      </c>
      <c r="D185" s="287"/>
      <c r="E185" s="287"/>
      <c r="F185" s="310" t="s">
        <v>1146</v>
      </c>
      <c r="G185" s="287"/>
      <c r="H185" s="287" t="s">
        <v>1218</v>
      </c>
      <c r="I185" s="287" t="s">
        <v>1142</v>
      </c>
      <c r="J185" s="287">
        <v>50</v>
      </c>
      <c r="K185" s="335"/>
    </row>
    <row r="186" s="1" customFormat="1" ht="15" customHeight="1">
      <c r="B186" s="312"/>
      <c r="C186" s="287" t="s">
        <v>1219</v>
      </c>
      <c r="D186" s="287"/>
      <c r="E186" s="287"/>
      <c r="F186" s="310" t="s">
        <v>1146</v>
      </c>
      <c r="G186" s="287"/>
      <c r="H186" s="287" t="s">
        <v>1220</v>
      </c>
      <c r="I186" s="287" t="s">
        <v>1221</v>
      </c>
      <c r="J186" s="287"/>
      <c r="K186" s="335"/>
    </row>
    <row r="187" s="1" customFormat="1" ht="15" customHeight="1">
      <c r="B187" s="312"/>
      <c r="C187" s="287" t="s">
        <v>1222</v>
      </c>
      <c r="D187" s="287"/>
      <c r="E187" s="287"/>
      <c r="F187" s="310" t="s">
        <v>1146</v>
      </c>
      <c r="G187" s="287"/>
      <c r="H187" s="287" t="s">
        <v>1223</v>
      </c>
      <c r="I187" s="287" t="s">
        <v>1221</v>
      </c>
      <c r="J187" s="287"/>
      <c r="K187" s="335"/>
    </row>
    <row r="188" s="1" customFormat="1" ht="15" customHeight="1">
      <c r="B188" s="312"/>
      <c r="C188" s="287" t="s">
        <v>1224</v>
      </c>
      <c r="D188" s="287"/>
      <c r="E188" s="287"/>
      <c r="F188" s="310" t="s">
        <v>1146</v>
      </c>
      <c r="G188" s="287"/>
      <c r="H188" s="287" t="s">
        <v>1225</v>
      </c>
      <c r="I188" s="287" t="s">
        <v>1221</v>
      </c>
      <c r="J188" s="287"/>
      <c r="K188" s="335"/>
    </row>
    <row r="189" s="1" customFormat="1" ht="15" customHeight="1">
      <c r="B189" s="312"/>
      <c r="C189" s="348" t="s">
        <v>1226</v>
      </c>
      <c r="D189" s="287"/>
      <c r="E189" s="287"/>
      <c r="F189" s="310" t="s">
        <v>1146</v>
      </c>
      <c r="G189" s="287"/>
      <c r="H189" s="287" t="s">
        <v>1227</v>
      </c>
      <c r="I189" s="287" t="s">
        <v>1228</v>
      </c>
      <c r="J189" s="349" t="s">
        <v>1229</v>
      </c>
      <c r="K189" s="335"/>
    </row>
    <row r="190" s="16" customFormat="1" ht="15" customHeight="1">
      <c r="B190" s="350"/>
      <c r="C190" s="351" t="s">
        <v>1230</v>
      </c>
      <c r="D190" s="352"/>
      <c r="E190" s="352"/>
      <c r="F190" s="353" t="s">
        <v>1146</v>
      </c>
      <c r="G190" s="352"/>
      <c r="H190" s="352" t="s">
        <v>1231</v>
      </c>
      <c r="I190" s="352" t="s">
        <v>1228</v>
      </c>
      <c r="J190" s="354" t="s">
        <v>1229</v>
      </c>
      <c r="K190" s="355"/>
    </row>
    <row r="191" s="1" customFormat="1" ht="15" customHeight="1">
      <c r="B191" s="312"/>
      <c r="C191" s="348" t="s">
        <v>43</v>
      </c>
      <c r="D191" s="287"/>
      <c r="E191" s="287"/>
      <c r="F191" s="310" t="s">
        <v>1140</v>
      </c>
      <c r="G191" s="287"/>
      <c r="H191" s="284" t="s">
        <v>1232</v>
      </c>
      <c r="I191" s="287" t="s">
        <v>1233</v>
      </c>
      <c r="J191" s="287"/>
      <c r="K191" s="335"/>
    </row>
    <row r="192" s="1" customFormat="1" ht="15" customHeight="1">
      <c r="B192" s="312"/>
      <c r="C192" s="348" t="s">
        <v>1234</v>
      </c>
      <c r="D192" s="287"/>
      <c r="E192" s="287"/>
      <c r="F192" s="310" t="s">
        <v>1140</v>
      </c>
      <c r="G192" s="287"/>
      <c r="H192" s="287" t="s">
        <v>1235</v>
      </c>
      <c r="I192" s="287" t="s">
        <v>1175</v>
      </c>
      <c r="J192" s="287"/>
      <c r="K192" s="335"/>
    </row>
    <row r="193" s="1" customFormat="1" ht="15" customHeight="1">
      <c r="B193" s="312"/>
      <c r="C193" s="348" t="s">
        <v>1236</v>
      </c>
      <c r="D193" s="287"/>
      <c r="E193" s="287"/>
      <c r="F193" s="310" t="s">
        <v>1140</v>
      </c>
      <c r="G193" s="287"/>
      <c r="H193" s="287" t="s">
        <v>1237</v>
      </c>
      <c r="I193" s="287" t="s">
        <v>1175</v>
      </c>
      <c r="J193" s="287"/>
      <c r="K193" s="335"/>
    </row>
    <row r="194" s="1" customFormat="1" ht="15" customHeight="1">
      <c r="B194" s="312"/>
      <c r="C194" s="348" t="s">
        <v>1238</v>
      </c>
      <c r="D194" s="287"/>
      <c r="E194" s="287"/>
      <c r="F194" s="310" t="s">
        <v>1146</v>
      </c>
      <c r="G194" s="287"/>
      <c r="H194" s="287" t="s">
        <v>1239</v>
      </c>
      <c r="I194" s="287" t="s">
        <v>1175</v>
      </c>
      <c r="J194" s="287"/>
      <c r="K194" s="335"/>
    </row>
    <row r="195" s="1" customFormat="1" ht="15" customHeight="1">
      <c r="B195" s="341"/>
      <c r="C195" s="356"/>
      <c r="D195" s="321"/>
      <c r="E195" s="321"/>
      <c r="F195" s="321"/>
      <c r="G195" s="321"/>
      <c r="H195" s="321"/>
      <c r="I195" s="321"/>
      <c r="J195" s="321"/>
      <c r="K195" s="342"/>
    </row>
    <row r="196" s="1" customFormat="1" ht="18.75" customHeight="1">
      <c r="B196" s="323"/>
      <c r="C196" s="333"/>
      <c r="D196" s="333"/>
      <c r="E196" s="333"/>
      <c r="F196" s="343"/>
      <c r="G196" s="333"/>
      <c r="H196" s="333"/>
      <c r="I196" s="333"/>
      <c r="J196" s="333"/>
      <c r="K196" s="323"/>
    </row>
    <row r="197" s="1" customFormat="1" ht="18.75" customHeight="1">
      <c r="B197" s="323"/>
      <c r="C197" s="333"/>
      <c r="D197" s="333"/>
      <c r="E197" s="333"/>
      <c r="F197" s="343"/>
      <c r="G197" s="333"/>
      <c r="H197" s="333"/>
      <c r="I197" s="333"/>
      <c r="J197" s="333"/>
      <c r="K197" s="323"/>
    </row>
    <row r="198" s="1" customFormat="1" ht="18.75" customHeight="1">
      <c r="B198" s="295"/>
      <c r="C198" s="295"/>
      <c r="D198" s="295"/>
      <c r="E198" s="295"/>
      <c r="F198" s="295"/>
      <c r="G198" s="295"/>
      <c r="H198" s="295"/>
      <c r="I198" s="295"/>
      <c r="J198" s="295"/>
      <c r="K198" s="295"/>
    </row>
    <row r="199" s="1" customFormat="1" ht="13.5">
      <c r="B199" s="274"/>
      <c r="C199" s="275"/>
      <c r="D199" s="275"/>
      <c r="E199" s="275"/>
      <c r="F199" s="275"/>
      <c r="G199" s="275"/>
      <c r="H199" s="275"/>
      <c r="I199" s="275"/>
      <c r="J199" s="275"/>
      <c r="K199" s="276"/>
    </row>
    <row r="200" s="1" customFormat="1" ht="21">
      <c r="B200" s="277"/>
      <c r="C200" s="278" t="s">
        <v>1240</v>
      </c>
      <c r="D200" s="278"/>
      <c r="E200" s="278"/>
      <c r="F200" s="278"/>
      <c r="G200" s="278"/>
      <c r="H200" s="278"/>
      <c r="I200" s="278"/>
      <c r="J200" s="278"/>
      <c r="K200" s="279"/>
    </row>
    <row r="201" s="1" customFormat="1" ht="25.5" customHeight="1">
      <c r="B201" s="277"/>
      <c r="C201" s="357" t="s">
        <v>1241</v>
      </c>
      <c r="D201" s="357"/>
      <c r="E201" s="357"/>
      <c r="F201" s="357" t="s">
        <v>1242</v>
      </c>
      <c r="G201" s="358"/>
      <c r="H201" s="357" t="s">
        <v>1243</v>
      </c>
      <c r="I201" s="357"/>
      <c r="J201" s="357"/>
      <c r="K201" s="279"/>
    </row>
    <row r="202" s="1" customFormat="1" ht="5.25" customHeight="1">
      <c r="B202" s="312"/>
      <c r="C202" s="307"/>
      <c r="D202" s="307"/>
      <c r="E202" s="307"/>
      <c r="F202" s="307"/>
      <c r="G202" s="333"/>
      <c r="H202" s="307"/>
      <c r="I202" s="307"/>
      <c r="J202" s="307"/>
      <c r="K202" s="335"/>
    </row>
    <row r="203" s="1" customFormat="1" ht="15" customHeight="1">
      <c r="B203" s="312"/>
      <c r="C203" s="287" t="s">
        <v>1233</v>
      </c>
      <c r="D203" s="287"/>
      <c r="E203" s="287"/>
      <c r="F203" s="310" t="s">
        <v>44</v>
      </c>
      <c r="G203" s="287"/>
      <c r="H203" s="287" t="s">
        <v>1244</v>
      </c>
      <c r="I203" s="287"/>
      <c r="J203" s="287"/>
      <c r="K203" s="335"/>
    </row>
    <row r="204" s="1" customFormat="1" ht="15" customHeight="1">
      <c r="B204" s="312"/>
      <c r="C204" s="287"/>
      <c r="D204" s="287"/>
      <c r="E204" s="287"/>
      <c r="F204" s="310" t="s">
        <v>45</v>
      </c>
      <c r="G204" s="287"/>
      <c r="H204" s="287" t="s">
        <v>1245</v>
      </c>
      <c r="I204" s="287"/>
      <c r="J204" s="287"/>
      <c r="K204" s="335"/>
    </row>
    <row r="205" s="1" customFormat="1" ht="15" customHeight="1">
      <c r="B205" s="312"/>
      <c r="C205" s="287"/>
      <c r="D205" s="287"/>
      <c r="E205" s="287"/>
      <c r="F205" s="310" t="s">
        <v>48</v>
      </c>
      <c r="G205" s="287"/>
      <c r="H205" s="287" t="s">
        <v>1246</v>
      </c>
      <c r="I205" s="287"/>
      <c r="J205" s="287"/>
      <c r="K205" s="335"/>
    </row>
    <row r="206" s="1" customFormat="1" ht="15" customHeight="1">
      <c r="B206" s="312"/>
      <c r="C206" s="287"/>
      <c r="D206" s="287"/>
      <c r="E206" s="287"/>
      <c r="F206" s="310" t="s">
        <v>46</v>
      </c>
      <c r="G206" s="287"/>
      <c r="H206" s="287" t="s">
        <v>1247</v>
      </c>
      <c r="I206" s="287"/>
      <c r="J206" s="287"/>
      <c r="K206" s="335"/>
    </row>
    <row r="207" s="1" customFormat="1" ht="15" customHeight="1">
      <c r="B207" s="312"/>
      <c r="C207" s="287"/>
      <c r="D207" s="287"/>
      <c r="E207" s="287"/>
      <c r="F207" s="310" t="s">
        <v>47</v>
      </c>
      <c r="G207" s="287"/>
      <c r="H207" s="287" t="s">
        <v>1248</v>
      </c>
      <c r="I207" s="287"/>
      <c r="J207" s="287"/>
      <c r="K207" s="335"/>
    </row>
    <row r="208" s="1" customFormat="1" ht="15" customHeight="1">
      <c r="B208" s="312"/>
      <c r="C208" s="287"/>
      <c r="D208" s="287"/>
      <c r="E208" s="287"/>
      <c r="F208" s="310"/>
      <c r="G208" s="287"/>
      <c r="H208" s="287"/>
      <c r="I208" s="287"/>
      <c r="J208" s="287"/>
      <c r="K208" s="335"/>
    </row>
    <row r="209" s="1" customFormat="1" ht="15" customHeight="1">
      <c r="B209" s="312"/>
      <c r="C209" s="287" t="s">
        <v>1187</v>
      </c>
      <c r="D209" s="287"/>
      <c r="E209" s="287"/>
      <c r="F209" s="310" t="s">
        <v>79</v>
      </c>
      <c r="G209" s="287"/>
      <c r="H209" s="287" t="s">
        <v>1249</v>
      </c>
      <c r="I209" s="287"/>
      <c r="J209" s="287"/>
      <c r="K209" s="335"/>
    </row>
    <row r="210" s="1" customFormat="1" ht="15" customHeight="1">
      <c r="B210" s="312"/>
      <c r="C210" s="287"/>
      <c r="D210" s="287"/>
      <c r="E210" s="287"/>
      <c r="F210" s="310" t="s">
        <v>1085</v>
      </c>
      <c r="G210" s="287"/>
      <c r="H210" s="287" t="s">
        <v>1086</v>
      </c>
      <c r="I210" s="287"/>
      <c r="J210" s="287"/>
      <c r="K210" s="335"/>
    </row>
    <row r="211" s="1" customFormat="1" ht="15" customHeight="1">
      <c r="B211" s="312"/>
      <c r="C211" s="287"/>
      <c r="D211" s="287"/>
      <c r="E211" s="287"/>
      <c r="F211" s="310" t="s">
        <v>1083</v>
      </c>
      <c r="G211" s="287"/>
      <c r="H211" s="287" t="s">
        <v>1250</v>
      </c>
      <c r="I211" s="287"/>
      <c r="J211" s="287"/>
      <c r="K211" s="335"/>
    </row>
    <row r="212" s="1" customFormat="1" ht="15" customHeight="1">
      <c r="B212" s="359"/>
      <c r="C212" s="287"/>
      <c r="D212" s="287"/>
      <c r="E212" s="287"/>
      <c r="F212" s="310" t="s">
        <v>98</v>
      </c>
      <c r="G212" s="348"/>
      <c r="H212" s="339" t="s">
        <v>99</v>
      </c>
      <c r="I212" s="339"/>
      <c r="J212" s="339"/>
      <c r="K212" s="360"/>
    </row>
    <row r="213" s="1" customFormat="1" ht="15" customHeight="1">
      <c r="B213" s="359"/>
      <c r="C213" s="287"/>
      <c r="D213" s="287"/>
      <c r="E213" s="287"/>
      <c r="F213" s="310" t="s">
        <v>1087</v>
      </c>
      <c r="G213" s="348"/>
      <c r="H213" s="339" t="s">
        <v>1251</v>
      </c>
      <c r="I213" s="339"/>
      <c r="J213" s="339"/>
      <c r="K213" s="360"/>
    </row>
    <row r="214" s="1" customFormat="1" ht="15" customHeight="1">
      <c r="B214" s="359"/>
      <c r="C214" s="287"/>
      <c r="D214" s="287"/>
      <c r="E214" s="287"/>
      <c r="F214" s="310"/>
      <c r="G214" s="348"/>
      <c r="H214" s="339"/>
      <c r="I214" s="339"/>
      <c r="J214" s="339"/>
      <c r="K214" s="360"/>
    </row>
    <row r="215" s="1" customFormat="1" ht="15" customHeight="1">
      <c r="B215" s="359"/>
      <c r="C215" s="287" t="s">
        <v>1211</v>
      </c>
      <c r="D215" s="287"/>
      <c r="E215" s="287"/>
      <c r="F215" s="310">
        <v>1</v>
      </c>
      <c r="G215" s="348"/>
      <c r="H215" s="339" t="s">
        <v>1252</v>
      </c>
      <c r="I215" s="339"/>
      <c r="J215" s="339"/>
      <c r="K215" s="360"/>
    </row>
    <row r="216" s="1" customFormat="1" ht="15" customHeight="1">
      <c r="B216" s="359"/>
      <c r="C216" s="287"/>
      <c r="D216" s="287"/>
      <c r="E216" s="287"/>
      <c r="F216" s="310">
        <v>2</v>
      </c>
      <c r="G216" s="348"/>
      <c r="H216" s="339" t="s">
        <v>1253</v>
      </c>
      <c r="I216" s="339"/>
      <c r="J216" s="339"/>
      <c r="K216" s="360"/>
    </row>
    <row r="217" s="1" customFormat="1" ht="15" customHeight="1">
      <c r="B217" s="359"/>
      <c r="C217" s="287"/>
      <c r="D217" s="287"/>
      <c r="E217" s="287"/>
      <c r="F217" s="310">
        <v>3</v>
      </c>
      <c r="G217" s="348"/>
      <c r="H217" s="339" t="s">
        <v>1254</v>
      </c>
      <c r="I217" s="339"/>
      <c r="J217" s="339"/>
      <c r="K217" s="360"/>
    </row>
    <row r="218" s="1" customFormat="1" ht="15" customHeight="1">
      <c r="B218" s="359"/>
      <c r="C218" s="287"/>
      <c r="D218" s="287"/>
      <c r="E218" s="287"/>
      <c r="F218" s="310">
        <v>4</v>
      </c>
      <c r="G218" s="348"/>
      <c r="H218" s="339" t="s">
        <v>1255</v>
      </c>
      <c r="I218" s="339"/>
      <c r="J218" s="339"/>
      <c r="K218" s="360"/>
    </row>
    <row r="219" s="1" customFormat="1" ht="12.75" customHeight="1">
      <c r="B219" s="361"/>
      <c r="C219" s="362"/>
      <c r="D219" s="362"/>
      <c r="E219" s="362"/>
      <c r="F219" s="362"/>
      <c r="G219" s="362"/>
      <c r="H219" s="362"/>
      <c r="I219" s="362"/>
      <c r="J219" s="362"/>
      <c r="K219" s="363"/>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87</v>
      </c>
    </row>
    <row r="3" s="1" customFormat="1" ht="6.96" customHeight="1">
      <c r="B3" s="140"/>
      <c r="C3" s="141"/>
      <c r="D3" s="141"/>
      <c r="E3" s="141"/>
      <c r="F3" s="141"/>
      <c r="G3" s="141"/>
      <c r="H3" s="141"/>
      <c r="I3" s="141"/>
      <c r="J3" s="141"/>
      <c r="K3" s="141"/>
      <c r="L3" s="21"/>
      <c r="AT3" s="18" t="s">
        <v>82</v>
      </c>
    </row>
    <row r="4" s="1" customFormat="1" ht="24.96" customHeight="1">
      <c r="B4" s="21"/>
      <c r="D4" s="142" t="s">
        <v>124</v>
      </c>
      <c r="L4" s="21"/>
      <c r="M4" s="143" t="s">
        <v>10</v>
      </c>
      <c r="AT4" s="18" t="s">
        <v>35</v>
      </c>
    </row>
    <row r="5" s="1" customFormat="1" ht="6.96" customHeight="1">
      <c r="B5" s="21"/>
      <c r="L5" s="21"/>
    </row>
    <row r="6" s="1" customFormat="1" ht="12" customHeight="1">
      <c r="B6" s="21"/>
      <c r="D6" s="144" t="s">
        <v>16</v>
      </c>
      <c r="L6" s="21"/>
    </row>
    <row r="7" s="1" customFormat="1" ht="16.5" customHeight="1">
      <c r="B7" s="21"/>
      <c r="E7" s="145" t="str">
        <f>'Rekapitulace stavby'!K6</f>
        <v>Úpa, Malá Úpa, odstranění povodňových škod</v>
      </c>
      <c r="F7" s="144"/>
      <c r="G7" s="144"/>
      <c r="H7" s="144"/>
      <c r="L7" s="21"/>
    </row>
    <row r="8" s="1" customFormat="1" ht="12" customHeight="1">
      <c r="B8" s="21"/>
      <c r="D8" s="144" t="s">
        <v>125</v>
      </c>
      <c r="L8" s="21"/>
    </row>
    <row r="9" s="2" customFormat="1" ht="16.5" customHeight="1">
      <c r="A9" s="39"/>
      <c r="B9" s="45"/>
      <c r="C9" s="39"/>
      <c r="D9" s="39"/>
      <c r="E9" s="145" t="s">
        <v>126</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127</v>
      </c>
      <c r="E10" s="39"/>
      <c r="F10" s="39"/>
      <c r="G10" s="39"/>
      <c r="H10" s="39"/>
      <c r="I10" s="39"/>
      <c r="J10" s="39"/>
      <c r="K10" s="39"/>
      <c r="L10" s="146"/>
      <c r="S10" s="39"/>
      <c r="T10" s="39"/>
      <c r="U10" s="39"/>
      <c r="V10" s="39"/>
      <c r="W10" s="39"/>
      <c r="X10" s="39"/>
      <c r="Y10" s="39"/>
      <c r="Z10" s="39"/>
      <c r="AA10" s="39"/>
      <c r="AB10" s="39"/>
      <c r="AC10" s="39"/>
      <c r="AD10" s="39"/>
      <c r="AE10" s="39"/>
    </row>
    <row r="11" s="2" customFormat="1" ht="30" customHeight="1">
      <c r="A11" s="39"/>
      <c r="B11" s="45"/>
      <c r="C11" s="39"/>
      <c r="D11" s="39"/>
      <c r="E11" s="147" t="s">
        <v>128</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5" t="s">
        <v>88</v>
      </c>
      <c r="G13" s="39"/>
      <c r="H13" s="39"/>
      <c r="I13" s="144" t="s">
        <v>20</v>
      </c>
      <c r="J13" s="135"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5" t="s">
        <v>22</v>
      </c>
      <c r="G14" s="39"/>
      <c r="H14" s="39"/>
      <c r="I14" s="144" t="s">
        <v>23</v>
      </c>
      <c r="J14" s="148" t="str">
        <f>'Rekapitulace stavby'!AN8</f>
        <v>16.12.2025</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5" t="s">
        <v>27</v>
      </c>
      <c r="K16" s="39"/>
      <c r="L16" s="146"/>
      <c r="S16" s="39"/>
      <c r="T16" s="39"/>
      <c r="U16" s="39"/>
      <c r="V16" s="39"/>
      <c r="W16" s="39"/>
      <c r="X16" s="39"/>
      <c r="Y16" s="39"/>
      <c r="Z16" s="39"/>
      <c r="AA16" s="39"/>
      <c r="AB16" s="39"/>
      <c r="AC16" s="39"/>
      <c r="AD16" s="39"/>
      <c r="AE16" s="39"/>
    </row>
    <row r="17" s="2" customFormat="1" ht="18" customHeight="1">
      <c r="A17" s="39"/>
      <c r="B17" s="45"/>
      <c r="C17" s="39"/>
      <c r="D17" s="39"/>
      <c r="E17" s="135" t="s">
        <v>28</v>
      </c>
      <c r="F17" s="39"/>
      <c r="G17" s="39"/>
      <c r="H17" s="39"/>
      <c r="I17" s="144" t="s">
        <v>29</v>
      </c>
      <c r="J17" s="135" t="s">
        <v>30</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31</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5"/>
      <c r="G20" s="135"/>
      <c r="H20" s="135"/>
      <c r="I20" s="144" t="s">
        <v>29</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33</v>
      </c>
      <c r="E22" s="39"/>
      <c r="F22" s="39"/>
      <c r="G22" s="39"/>
      <c r="H22" s="39"/>
      <c r="I22" s="144" t="s">
        <v>26</v>
      </c>
      <c r="J22" s="135" t="s">
        <v>19</v>
      </c>
      <c r="K22" s="39"/>
      <c r="L22" s="146"/>
      <c r="S22" s="39"/>
      <c r="T22" s="39"/>
      <c r="U22" s="39"/>
      <c r="V22" s="39"/>
      <c r="W22" s="39"/>
      <c r="X22" s="39"/>
      <c r="Y22" s="39"/>
      <c r="Z22" s="39"/>
      <c r="AA22" s="39"/>
      <c r="AB22" s="39"/>
      <c r="AC22" s="39"/>
      <c r="AD22" s="39"/>
      <c r="AE22" s="39"/>
    </row>
    <row r="23" s="2" customFormat="1" ht="18" customHeight="1">
      <c r="A23" s="39"/>
      <c r="B23" s="45"/>
      <c r="C23" s="39"/>
      <c r="D23" s="39"/>
      <c r="E23" s="135" t="s">
        <v>34</v>
      </c>
      <c r="F23" s="39"/>
      <c r="G23" s="39"/>
      <c r="H23" s="39"/>
      <c r="I23" s="144" t="s">
        <v>29</v>
      </c>
      <c r="J23" s="135" t="s">
        <v>19</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36</v>
      </c>
      <c r="E25" s="39"/>
      <c r="F25" s="39"/>
      <c r="G25" s="39"/>
      <c r="H25" s="39"/>
      <c r="I25" s="144" t="s">
        <v>26</v>
      </c>
      <c r="J25" s="135" t="str">
        <f>IF('Rekapitulace stavby'!AN19="","",'Rekapitulace stavby'!AN19)</f>
        <v/>
      </c>
      <c r="K25" s="39"/>
      <c r="L25" s="146"/>
      <c r="S25" s="39"/>
      <c r="T25" s="39"/>
      <c r="U25" s="39"/>
      <c r="V25" s="39"/>
      <c r="W25" s="39"/>
      <c r="X25" s="39"/>
      <c r="Y25" s="39"/>
      <c r="Z25" s="39"/>
      <c r="AA25" s="39"/>
      <c r="AB25" s="39"/>
      <c r="AC25" s="39"/>
      <c r="AD25" s="39"/>
      <c r="AE25" s="39"/>
    </row>
    <row r="26" s="2" customFormat="1" ht="18" customHeight="1">
      <c r="A26" s="39"/>
      <c r="B26" s="45"/>
      <c r="C26" s="39"/>
      <c r="D26" s="39"/>
      <c r="E26" s="135" t="str">
        <f>IF('Rekapitulace stavby'!E20="","",'Rekapitulace stavby'!E20)</f>
        <v xml:space="preserve"> </v>
      </c>
      <c r="F26" s="39"/>
      <c r="G26" s="39"/>
      <c r="H26" s="39"/>
      <c r="I26" s="144" t="s">
        <v>29</v>
      </c>
      <c r="J26" s="135" t="str">
        <f>IF('Rekapitulace stavby'!AN20="","",'Rekapitulace stavby'!AN20)</f>
        <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37</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38</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39</v>
      </c>
      <c r="E32" s="39"/>
      <c r="F32" s="39"/>
      <c r="G32" s="39"/>
      <c r="H32" s="39"/>
      <c r="I32" s="39"/>
      <c r="J32" s="155">
        <f>ROUND(J87,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41</v>
      </c>
      <c r="G34" s="39"/>
      <c r="H34" s="39"/>
      <c r="I34" s="156" t="s">
        <v>40</v>
      </c>
      <c r="J34" s="156" t="s">
        <v>42</v>
      </c>
      <c r="K34" s="39"/>
      <c r="L34" s="146"/>
      <c r="S34" s="39"/>
      <c r="T34" s="39"/>
      <c r="U34" s="39"/>
      <c r="V34" s="39"/>
      <c r="W34" s="39"/>
      <c r="X34" s="39"/>
      <c r="Y34" s="39"/>
      <c r="Z34" s="39"/>
      <c r="AA34" s="39"/>
      <c r="AB34" s="39"/>
      <c r="AC34" s="39"/>
      <c r="AD34" s="39"/>
      <c r="AE34" s="39"/>
    </row>
    <row r="35" hidden="1" s="2" customFormat="1" ht="14.4" customHeight="1">
      <c r="A35" s="39"/>
      <c r="B35" s="45"/>
      <c r="C35" s="39"/>
      <c r="D35" s="157" t="s">
        <v>43</v>
      </c>
      <c r="E35" s="144" t="s">
        <v>44</v>
      </c>
      <c r="F35" s="158">
        <f>ROUND((SUM(BE87:BE105)),  2)</f>
        <v>0</v>
      </c>
      <c r="G35" s="39"/>
      <c r="H35" s="39"/>
      <c r="I35" s="159">
        <v>0.20999999999999999</v>
      </c>
      <c r="J35" s="158">
        <f>ROUND(((SUM(BE87:BE105))*I35),  2)</f>
        <v>0</v>
      </c>
      <c r="K35" s="39"/>
      <c r="L35" s="146"/>
      <c r="S35" s="39"/>
      <c r="T35" s="39"/>
      <c r="U35" s="39"/>
      <c r="V35" s="39"/>
      <c r="W35" s="39"/>
      <c r="X35" s="39"/>
      <c r="Y35" s="39"/>
      <c r="Z35" s="39"/>
      <c r="AA35" s="39"/>
      <c r="AB35" s="39"/>
      <c r="AC35" s="39"/>
      <c r="AD35" s="39"/>
      <c r="AE35" s="39"/>
    </row>
    <row r="36" hidden="1" s="2" customFormat="1" ht="14.4" customHeight="1">
      <c r="A36" s="39"/>
      <c r="B36" s="45"/>
      <c r="C36" s="39"/>
      <c r="D36" s="39"/>
      <c r="E36" s="144" t="s">
        <v>45</v>
      </c>
      <c r="F36" s="158">
        <f>ROUND((SUM(BF87:BF105)),  2)</f>
        <v>0</v>
      </c>
      <c r="G36" s="39"/>
      <c r="H36" s="39"/>
      <c r="I36" s="159">
        <v>0.12</v>
      </c>
      <c r="J36" s="158">
        <f>ROUND(((SUM(BF87:BF105))*I36),  2)</f>
        <v>0</v>
      </c>
      <c r="K36" s="39"/>
      <c r="L36" s="146"/>
      <c r="S36" s="39"/>
      <c r="T36" s="39"/>
      <c r="U36" s="39"/>
      <c r="V36" s="39"/>
      <c r="W36" s="39"/>
      <c r="X36" s="39"/>
      <c r="Y36" s="39"/>
      <c r="Z36" s="39"/>
      <c r="AA36" s="39"/>
      <c r="AB36" s="39"/>
      <c r="AC36" s="39"/>
      <c r="AD36" s="39"/>
      <c r="AE36" s="39"/>
    </row>
    <row r="37" s="2" customFormat="1" ht="14.4" customHeight="1">
      <c r="A37" s="39"/>
      <c r="B37" s="45"/>
      <c r="C37" s="39"/>
      <c r="D37" s="144" t="s">
        <v>43</v>
      </c>
      <c r="E37" s="144" t="s">
        <v>46</v>
      </c>
      <c r="F37" s="158">
        <f>ROUND((SUM(BG87:BG105)),  2)</f>
        <v>0</v>
      </c>
      <c r="G37" s="39"/>
      <c r="H37" s="39"/>
      <c r="I37" s="159">
        <v>0.20999999999999999</v>
      </c>
      <c r="J37" s="158">
        <f>0</f>
        <v>0</v>
      </c>
      <c r="K37" s="39"/>
      <c r="L37" s="146"/>
      <c r="S37" s="39"/>
      <c r="T37" s="39"/>
      <c r="U37" s="39"/>
      <c r="V37" s="39"/>
      <c r="W37" s="39"/>
      <c r="X37" s="39"/>
      <c r="Y37" s="39"/>
      <c r="Z37" s="39"/>
      <c r="AA37" s="39"/>
      <c r="AB37" s="39"/>
      <c r="AC37" s="39"/>
      <c r="AD37" s="39"/>
      <c r="AE37" s="39"/>
    </row>
    <row r="38" s="2" customFormat="1" ht="14.4" customHeight="1">
      <c r="A38" s="39"/>
      <c r="B38" s="45"/>
      <c r="C38" s="39"/>
      <c r="D38" s="39"/>
      <c r="E38" s="144" t="s">
        <v>47</v>
      </c>
      <c r="F38" s="158">
        <f>ROUND((SUM(BH87:BH105)),  2)</f>
        <v>0</v>
      </c>
      <c r="G38" s="39"/>
      <c r="H38" s="39"/>
      <c r="I38" s="159">
        <v>0.12</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48</v>
      </c>
      <c r="F39" s="158">
        <f>ROUND((SUM(BI87:BI105)),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49</v>
      </c>
      <c r="E41" s="162"/>
      <c r="F41" s="162"/>
      <c r="G41" s="163" t="s">
        <v>50</v>
      </c>
      <c r="H41" s="164" t="s">
        <v>51</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129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Úpa, Malá Úpa, odstranění povodňových škod</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125</v>
      </c>
      <c r="D51" s="23"/>
      <c r="E51" s="23"/>
      <c r="F51" s="23"/>
      <c r="G51" s="23"/>
      <c r="H51" s="23"/>
      <c r="I51" s="23"/>
      <c r="J51" s="23"/>
      <c r="K51" s="23"/>
      <c r="L51" s="21"/>
    </row>
    <row r="52" s="2" customFormat="1" ht="16.5" customHeight="1">
      <c r="A52" s="39"/>
      <c r="B52" s="40"/>
      <c r="C52" s="41"/>
      <c r="D52" s="41"/>
      <c r="E52" s="171" t="s">
        <v>126</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127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30" customHeight="1">
      <c r="A54" s="39"/>
      <c r="B54" s="40"/>
      <c r="C54" s="41"/>
      <c r="D54" s="41"/>
      <c r="E54" s="71" t="str">
        <f>E11</f>
        <v>SO 01 - Odstranění povodňových nánosů adm. ř. km 55,050-55,438</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4" t="str">
        <f>IF(J14="","",J14)</f>
        <v>16.12.2025</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40.05" customHeight="1">
      <c r="A58" s="39"/>
      <c r="B58" s="40"/>
      <c r="C58" s="33" t="s">
        <v>25</v>
      </c>
      <c r="D58" s="41"/>
      <c r="E58" s="41"/>
      <c r="F58" s="28" t="str">
        <f>E17</f>
        <v>Povodí Labe, státní podnik</v>
      </c>
      <c r="G58" s="41"/>
      <c r="H58" s="41"/>
      <c r="I58" s="33" t="s">
        <v>33</v>
      </c>
      <c r="J58" s="37" t="str">
        <f>E23</f>
        <v>Vodohospodářský rozvoj a výstavba a.s., Praha 5</v>
      </c>
      <c r="K58" s="41"/>
      <c r="L58" s="146"/>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36</v>
      </c>
      <c r="J59" s="37" t="str">
        <f>E26</f>
        <v xml:space="preserve"> </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130</v>
      </c>
      <c r="D61" s="173"/>
      <c r="E61" s="173"/>
      <c r="F61" s="173"/>
      <c r="G61" s="173"/>
      <c r="H61" s="173"/>
      <c r="I61" s="173"/>
      <c r="J61" s="174" t="s">
        <v>131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71</v>
      </c>
      <c r="D63" s="41"/>
      <c r="E63" s="41"/>
      <c r="F63" s="41"/>
      <c r="G63" s="41"/>
      <c r="H63" s="41"/>
      <c r="I63" s="41"/>
      <c r="J63" s="104">
        <f>J87</f>
        <v>0</v>
      </c>
      <c r="K63" s="41"/>
      <c r="L63" s="146"/>
      <c r="S63" s="39"/>
      <c r="T63" s="39"/>
      <c r="U63" s="39"/>
      <c r="V63" s="39"/>
      <c r="W63" s="39"/>
      <c r="X63" s="39"/>
      <c r="Y63" s="39"/>
      <c r="Z63" s="39"/>
      <c r="AA63" s="39"/>
      <c r="AB63" s="39"/>
      <c r="AC63" s="39"/>
      <c r="AD63" s="39"/>
      <c r="AE63" s="39"/>
      <c r="AU63" s="18" t="s">
        <v>132</v>
      </c>
    </row>
    <row r="64" s="9" customFormat="1" ht="24.96" customHeight="1">
      <c r="A64" s="9"/>
      <c r="B64" s="176"/>
      <c r="C64" s="177"/>
      <c r="D64" s="178" t="s">
        <v>133</v>
      </c>
      <c r="E64" s="179"/>
      <c r="F64" s="179"/>
      <c r="G64" s="179"/>
      <c r="H64" s="179"/>
      <c r="I64" s="179"/>
      <c r="J64" s="180">
        <f>J88</f>
        <v>0</v>
      </c>
      <c r="K64" s="177"/>
      <c r="L64" s="181"/>
      <c r="S64" s="9"/>
      <c r="T64" s="9"/>
      <c r="U64" s="9"/>
      <c r="V64" s="9"/>
      <c r="W64" s="9"/>
      <c r="X64" s="9"/>
      <c r="Y64" s="9"/>
      <c r="Z64" s="9"/>
      <c r="AA64" s="9"/>
      <c r="AB64" s="9"/>
      <c r="AC64" s="9"/>
      <c r="AD64" s="9"/>
      <c r="AE64" s="9"/>
    </row>
    <row r="65" s="10" customFormat="1" ht="19.92" customHeight="1">
      <c r="A65" s="10"/>
      <c r="B65" s="182"/>
      <c r="C65" s="127"/>
      <c r="D65" s="183" t="s">
        <v>134</v>
      </c>
      <c r="E65" s="184"/>
      <c r="F65" s="184"/>
      <c r="G65" s="184"/>
      <c r="H65" s="184"/>
      <c r="I65" s="184"/>
      <c r="J65" s="185">
        <f>J89</f>
        <v>0</v>
      </c>
      <c r="K65" s="127"/>
      <c r="L65" s="186"/>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41"/>
      <c r="J66" s="41"/>
      <c r="K66" s="41"/>
      <c r="L66" s="146"/>
      <c r="S66" s="39"/>
      <c r="T66" s="39"/>
      <c r="U66" s="39"/>
      <c r="V66" s="39"/>
      <c r="W66" s="39"/>
      <c r="X66" s="39"/>
      <c r="Y66" s="39"/>
      <c r="Z66" s="39"/>
      <c r="AA66" s="39"/>
      <c r="AB66" s="39"/>
      <c r="AC66" s="39"/>
      <c r="AD66" s="39"/>
      <c r="AE66" s="39"/>
    </row>
    <row r="67" s="2" customFormat="1" ht="6.96" customHeight="1">
      <c r="A67" s="39"/>
      <c r="B67" s="61"/>
      <c r="C67" s="62"/>
      <c r="D67" s="62"/>
      <c r="E67" s="62"/>
      <c r="F67" s="62"/>
      <c r="G67" s="62"/>
      <c r="H67" s="62"/>
      <c r="I67" s="62"/>
      <c r="J67" s="62"/>
      <c r="K67" s="62"/>
      <c r="L67" s="146"/>
      <c r="S67" s="39"/>
      <c r="T67" s="39"/>
      <c r="U67" s="39"/>
      <c r="V67" s="39"/>
      <c r="W67" s="39"/>
      <c r="X67" s="39"/>
      <c r="Y67" s="39"/>
      <c r="Z67" s="39"/>
      <c r="AA67" s="39"/>
      <c r="AB67" s="39"/>
      <c r="AC67" s="39"/>
      <c r="AD67" s="39"/>
      <c r="AE67" s="39"/>
    </row>
    <row r="71" s="2" customFormat="1" ht="6.96" customHeight="1">
      <c r="A71" s="39"/>
      <c r="B71" s="63"/>
      <c r="C71" s="64"/>
      <c r="D71" s="64"/>
      <c r="E71" s="64"/>
      <c r="F71" s="64"/>
      <c r="G71" s="64"/>
      <c r="H71" s="64"/>
      <c r="I71" s="64"/>
      <c r="J71" s="64"/>
      <c r="K71" s="64"/>
      <c r="L71" s="146"/>
      <c r="S71" s="39"/>
      <c r="T71" s="39"/>
      <c r="U71" s="39"/>
      <c r="V71" s="39"/>
      <c r="W71" s="39"/>
      <c r="X71" s="39"/>
      <c r="Y71" s="39"/>
      <c r="Z71" s="39"/>
      <c r="AA71" s="39"/>
      <c r="AB71" s="39"/>
      <c r="AC71" s="39"/>
      <c r="AD71" s="39"/>
      <c r="AE71" s="39"/>
    </row>
    <row r="72" s="2" customFormat="1" ht="24.96" customHeight="1">
      <c r="A72" s="39"/>
      <c r="B72" s="40"/>
      <c r="C72" s="24" t="s">
        <v>135</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6"/>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46"/>
      <c r="S74" s="39"/>
      <c r="T74" s="39"/>
      <c r="U74" s="39"/>
      <c r="V74" s="39"/>
      <c r="W74" s="39"/>
      <c r="X74" s="39"/>
      <c r="Y74" s="39"/>
      <c r="Z74" s="39"/>
      <c r="AA74" s="39"/>
      <c r="AB74" s="39"/>
      <c r="AC74" s="39"/>
      <c r="AD74" s="39"/>
      <c r="AE74" s="39"/>
    </row>
    <row r="75" s="2" customFormat="1" ht="16.5" customHeight="1">
      <c r="A75" s="39"/>
      <c r="B75" s="40"/>
      <c r="C75" s="41"/>
      <c r="D75" s="41"/>
      <c r="E75" s="171" t="str">
        <f>E7</f>
        <v>Úpa, Malá Úpa, odstranění povodňových škod</v>
      </c>
      <c r="F75" s="33"/>
      <c r="G75" s="33"/>
      <c r="H75" s="33"/>
      <c r="I75" s="41"/>
      <c r="J75" s="41"/>
      <c r="K75" s="41"/>
      <c r="L75" s="146"/>
      <c r="S75" s="39"/>
      <c r="T75" s="39"/>
      <c r="U75" s="39"/>
      <c r="V75" s="39"/>
      <c r="W75" s="39"/>
      <c r="X75" s="39"/>
      <c r="Y75" s="39"/>
      <c r="Z75" s="39"/>
      <c r="AA75" s="39"/>
      <c r="AB75" s="39"/>
      <c r="AC75" s="39"/>
      <c r="AD75" s="39"/>
      <c r="AE75" s="39"/>
    </row>
    <row r="76" s="1" customFormat="1" ht="12" customHeight="1">
      <c r="B76" s="22"/>
      <c r="C76" s="33" t="s">
        <v>125</v>
      </c>
      <c r="D76" s="23"/>
      <c r="E76" s="23"/>
      <c r="F76" s="23"/>
      <c r="G76" s="23"/>
      <c r="H76" s="23"/>
      <c r="I76" s="23"/>
      <c r="J76" s="23"/>
      <c r="K76" s="23"/>
      <c r="L76" s="21"/>
    </row>
    <row r="77" s="2" customFormat="1" ht="16.5" customHeight="1">
      <c r="A77" s="39"/>
      <c r="B77" s="40"/>
      <c r="C77" s="41"/>
      <c r="D77" s="41"/>
      <c r="E77" s="171" t="s">
        <v>126</v>
      </c>
      <c r="F77" s="41"/>
      <c r="G77" s="41"/>
      <c r="H77" s="41"/>
      <c r="I77" s="41"/>
      <c r="J77" s="41"/>
      <c r="K77" s="41"/>
      <c r="L77" s="146"/>
      <c r="S77" s="39"/>
      <c r="T77" s="39"/>
      <c r="U77" s="39"/>
      <c r="V77" s="39"/>
      <c r="W77" s="39"/>
      <c r="X77" s="39"/>
      <c r="Y77" s="39"/>
      <c r="Z77" s="39"/>
      <c r="AA77" s="39"/>
      <c r="AB77" s="39"/>
      <c r="AC77" s="39"/>
      <c r="AD77" s="39"/>
      <c r="AE77" s="39"/>
    </row>
    <row r="78" s="2" customFormat="1" ht="12" customHeight="1">
      <c r="A78" s="39"/>
      <c r="B78" s="40"/>
      <c r="C78" s="33" t="s">
        <v>127</v>
      </c>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30" customHeight="1">
      <c r="A79" s="39"/>
      <c r="B79" s="40"/>
      <c r="C79" s="41"/>
      <c r="D79" s="41"/>
      <c r="E79" s="71" t="str">
        <f>E11</f>
        <v>SO 01 - Odstranění povodňových nánosů adm. ř. km 55,050-55,438</v>
      </c>
      <c r="F79" s="41"/>
      <c r="G79" s="41"/>
      <c r="H79" s="41"/>
      <c r="I79" s="41"/>
      <c r="J79" s="41"/>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F14</f>
        <v xml:space="preserve"> </v>
      </c>
      <c r="G81" s="41"/>
      <c r="H81" s="41"/>
      <c r="I81" s="33" t="s">
        <v>23</v>
      </c>
      <c r="J81" s="74" t="str">
        <f>IF(J14="","",J14)</f>
        <v>16.12.2025</v>
      </c>
      <c r="K81" s="41"/>
      <c r="L81" s="146"/>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6"/>
      <c r="S82" s="39"/>
      <c r="T82" s="39"/>
      <c r="U82" s="39"/>
      <c r="V82" s="39"/>
      <c r="W82" s="39"/>
      <c r="X82" s="39"/>
      <c r="Y82" s="39"/>
      <c r="Z82" s="39"/>
      <c r="AA82" s="39"/>
      <c r="AB82" s="39"/>
      <c r="AC82" s="39"/>
      <c r="AD82" s="39"/>
      <c r="AE82" s="39"/>
    </row>
    <row r="83" s="2" customFormat="1" ht="40.05" customHeight="1">
      <c r="A83" s="39"/>
      <c r="B83" s="40"/>
      <c r="C83" s="33" t="s">
        <v>25</v>
      </c>
      <c r="D83" s="41"/>
      <c r="E83" s="41"/>
      <c r="F83" s="28" t="str">
        <f>E17</f>
        <v>Povodí Labe, státní podnik</v>
      </c>
      <c r="G83" s="41"/>
      <c r="H83" s="41"/>
      <c r="I83" s="33" t="s">
        <v>33</v>
      </c>
      <c r="J83" s="37" t="str">
        <f>E23</f>
        <v>Vodohospodářský rozvoj a výstavba a.s., Praha 5</v>
      </c>
      <c r="K83" s="41"/>
      <c r="L83" s="146"/>
      <c r="S83" s="39"/>
      <c r="T83" s="39"/>
      <c r="U83" s="39"/>
      <c r="V83" s="39"/>
      <c r="W83" s="39"/>
      <c r="X83" s="39"/>
      <c r="Y83" s="39"/>
      <c r="Z83" s="39"/>
      <c r="AA83" s="39"/>
      <c r="AB83" s="39"/>
      <c r="AC83" s="39"/>
      <c r="AD83" s="39"/>
      <c r="AE83" s="39"/>
    </row>
    <row r="84" s="2" customFormat="1" ht="15.15" customHeight="1">
      <c r="A84" s="39"/>
      <c r="B84" s="40"/>
      <c r="C84" s="33" t="s">
        <v>31</v>
      </c>
      <c r="D84" s="41"/>
      <c r="E84" s="41"/>
      <c r="F84" s="28" t="str">
        <f>IF(E20="","",E20)</f>
        <v>Vyplň údaj</v>
      </c>
      <c r="G84" s="41"/>
      <c r="H84" s="41"/>
      <c r="I84" s="33" t="s">
        <v>36</v>
      </c>
      <c r="J84" s="37" t="str">
        <f>E26</f>
        <v xml:space="preserve"> </v>
      </c>
      <c r="K84" s="41"/>
      <c r="L84" s="146"/>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6"/>
      <c r="S85" s="39"/>
      <c r="T85" s="39"/>
      <c r="U85" s="39"/>
      <c r="V85" s="39"/>
      <c r="W85" s="39"/>
      <c r="X85" s="39"/>
      <c r="Y85" s="39"/>
      <c r="Z85" s="39"/>
      <c r="AA85" s="39"/>
      <c r="AB85" s="39"/>
      <c r="AC85" s="39"/>
      <c r="AD85" s="39"/>
      <c r="AE85" s="39"/>
    </row>
    <row r="86" s="11" customFormat="1" ht="29.28" customHeight="1">
      <c r="A86" s="187"/>
      <c r="B86" s="188"/>
      <c r="C86" s="189" t="s">
        <v>136</v>
      </c>
      <c r="D86" s="190" t="s">
        <v>58</v>
      </c>
      <c r="E86" s="190" t="s">
        <v>54</v>
      </c>
      <c r="F86" s="190" t="s">
        <v>55</v>
      </c>
      <c r="G86" s="190" t="s">
        <v>137</v>
      </c>
      <c r="H86" s="190" t="s">
        <v>138</v>
      </c>
      <c r="I86" s="190" t="s">
        <v>139</v>
      </c>
      <c r="J86" s="190" t="s">
        <v>131</v>
      </c>
      <c r="K86" s="191" t="s">
        <v>140</v>
      </c>
      <c r="L86" s="192"/>
      <c r="M86" s="94" t="s">
        <v>19</v>
      </c>
      <c r="N86" s="95" t="s">
        <v>43</v>
      </c>
      <c r="O86" s="95" t="s">
        <v>141</v>
      </c>
      <c r="P86" s="95" t="s">
        <v>142</v>
      </c>
      <c r="Q86" s="95" t="s">
        <v>143</v>
      </c>
      <c r="R86" s="95" t="s">
        <v>144</v>
      </c>
      <c r="S86" s="95" t="s">
        <v>145</v>
      </c>
      <c r="T86" s="96" t="s">
        <v>146</v>
      </c>
      <c r="U86" s="187"/>
      <c r="V86" s="187"/>
      <c r="W86" s="187"/>
      <c r="X86" s="187"/>
      <c r="Y86" s="187"/>
      <c r="Z86" s="187"/>
      <c r="AA86" s="187"/>
      <c r="AB86" s="187"/>
      <c r="AC86" s="187"/>
      <c r="AD86" s="187"/>
      <c r="AE86" s="187"/>
    </row>
    <row r="87" s="2" customFormat="1" ht="22.8" customHeight="1">
      <c r="A87" s="39"/>
      <c r="B87" s="40"/>
      <c r="C87" s="101" t="s">
        <v>147</v>
      </c>
      <c r="D87" s="41"/>
      <c r="E87" s="41"/>
      <c r="F87" s="41"/>
      <c r="G87" s="41"/>
      <c r="H87" s="41"/>
      <c r="I87" s="41"/>
      <c r="J87" s="193">
        <f>BK87</f>
        <v>0</v>
      </c>
      <c r="K87" s="41"/>
      <c r="L87" s="45"/>
      <c r="M87" s="97"/>
      <c r="N87" s="194"/>
      <c r="O87" s="98"/>
      <c r="P87" s="195">
        <f>P88</f>
        <v>0</v>
      </c>
      <c r="Q87" s="98"/>
      <c r="R87" s="195">
        <f>R88</f>
        <v>0</v>
      </c>
      <c r="S87" s="98"/>
      <c r="T87" s="196">
        <f>T88</f>
        <v>0</v>
      </c>
      <c r="U87" s="39"/>
      <c r="V87" s="39"/>
      <c r="W87" s="39"/>
      <c r="X87" s="39"/>
      <c r="Y87" s="39"/>
      <c r="Z87" s="39"/>
      <c r="AA87" s="39"/>
      <c r="AB87" s="39"/>
      <c r="AC87" s="39"/>
      <c r="AD87" s="39"/>
      <c r="AE87" s="39"/>
      <c r="AT87" s="18" t="s">
        <v>72</v>
      </c>
      <c r="AU87" s="18" t="s">
        <v>132</v>
      </c>
      <c r="BK87" s="197">
        <f>BK88</f>
        <v>0</v>
      </c>
    </row>
    <row r="88" s="12" customFormat="1" ht="25.92" customHeight="1">
      <c r="A88" s="12"/>
      <c r="B88" s="198"/>
      <c r="C88" s="199"/>
      <c r="D88" s="200" t="s">
        <v>72</v>
      </c>
      <c r="E88" s="201" t="s">
        <v>148</v>
      </c>
      <c r="F88" s="201" t="s">
        <v>149</v>
      </c>
      <c r="G88" s="199"/>
      <c r="H88" s="199"/>
      <c r="I88" s="202"/>
      <c r="J88" s="203">
        <f>BK88</f>
        <v>0</v>
      </c>
      <c r="K88" s="199"/>
      <c r="L88" s="204"/>
      <c r="M88" s="205"/>
      <c r="N88" s="206"/>
      <c r="O88" s="206"/>
      <c r="P88" s="207">
        <f>P89</f>
        <v>0</v>
      </c>
      <c r="Q88" s="206"/>
      <c r="R88" s="207">
        <f>R89</f>
        <v>0</v>
      </c>
      <c r="S88" s="206"/>
      <c r="T88" s="208">
        <f>T89</f>
        <v>0</v>
      </c>
      <c r="U88" s="12"/>
      <c r="V88" s="12"/>
      <c r="W88" s="12"/>
      <c r="X88" s="12"/>
      <c r="Y88" s="12"/>
      <c r="Z88" s="12"/>
      <c r="AA88" s="12"/>
      <c r="AB88" s="12"/>
      <c r="AC88" s="12"/>
      <c r="AD88" s="12"/>
      <c r="AE88" s="12"/>
      <c r="AR88" s="209" t="s">
        <v>80</v>
      </c>
      <c r="AT88" s="210" t="s">
        <v>72</v>
      </c>
      <c r="AU88" s="210" t="s">
        <v>73</v>
      </c>
      <c r="AY88" s="209" t="s">
        <v>150</v>
      </c>
      <c r="BK88" s="211">
        <f>BK89</f>
        <v>0</v>
      </c>
    </row>
    <row r="89" s="12" customFormat="1" ht="22.8" customHeight="1">
      <c r="A89" s="12"/>
      <c r="B89" s="198"/>
      <c r="C89" s="199"/>
      <c r="D89" s="200" t="s">
        <v>72</v>
      </c>
      <c r="E89" s="212" t="s">
        <v>80</v>
      </c>
      <c r="F89" s="212" t="s">
        <v>151</v>
      </c>
      <c r="G89" s="199"/>
      <c r="H89" s="199"/>
      <c r="I89" s="202"/>
      <c r="J89" s="213">
        <f>BK89</f>
        <v>0</v>
      </c>
      <c r="K89" s="199"/>
      <c r="L89" s="204"/>
      <c r="M89" s="205"/>
      <c r="N89" s="206"/>
      <c r="O89" s="206"/>
      <c r="P89" s="207">
        <f>SUM(P90:P105)</f>
        <v>0</v>
      </c>
      <c r="Q89" s="206"/>
      <c r="R89" s="207">
        <f>SUM(R90:R105)</f>
        <v>0</v>
      </c>
      <c r="S89" s="206"/>
      <c r="T89" s="208">
        <f>SUM(T90:T105)</f>
        <v>0</v>
      </c>
      <c r="U89" s="12"/>
      <c r="V89" s="12"/>
      <c r="W89" s="12"/>
      <c r="X89" s="12"/>
      <c r="Y89" s="12"/>
      <c r="Z89" s="12"/>
      <c r="AA89" s="12"/>
      <c r="AB89" s="12"/>
      <c r="AC89" s="12"/>
      <c r="AD89" s="12"/>
      <c r="AE89" s="12"/>
      <c r="AR89" s="209" t="s">
        <v>80</v>
      </c>
      <c r="AT89" s="210" t="s">
        <v>72</v>
      </c>
      <c r="AU89" s="210" t="s">
        <v>80</v>
      </c>
      <c r="AY89" s="209" t="s">
        <v>150</v>
      </c>
      <c r="BK89" s="211">
        <f>SUM(BK90:BK105)</f>
        <v>0</v>
      </c>
    </row>
    <row r="90" s="2" customFormat="1" ht="16.5" customHeight="1">
      <c r="A90" s="39"/>
      <c r="B90" s="40"/>
      <c r="C90" s="214" t="s">
        <v>80</v>
      </c>
      <c r="D90" s="214" t="s">
        <v>152</v>
      </c>
      <c r="E90" s="215" t="s">
        <v>153</v>
      </c>
      <c r="F90" s="216" t="s">
        <v>154</v>
      </c>
      <c r="G90" s="217" t="s">
        <v>155</v>
      </c>
      <c r="H90" s="218">
        <v>3167</v>
      </c>
      <c r="I90" s="219"/>
      <c r="J90" s="220">
        <f>ROUND(I90*H90,2)</f>
        <v>0</v>
      </c>
      <c r="K90" s="216" t="s">
        <v>19</v>
      </c>
      <c r="L90" s="45"/>
      <c r="M90" s="221" t="s">
        <v>19</v>
      </c>
      <c r="N90" s="222" t="s">
        <v>46</v>
      </c>
      <c r="O90" s="86"/>
      <c r="P90" s="223">
        <f>O90*H90</f>
        <v>0</v>
      </c>
      <c r="Q90" s="223">
        <v>0</v>
      </c>
      <c r="R90" s="223">
        <f>Q90*H90</f>
        <v>0</v>
      </c>
      <c r="S90" s="223">
        <v>0</v>
      </c>
      <c r="T90" s="224">
        <f>S90*H90</f>
        <v>0</v>
      </c>
      <c r="U90" s="39"/>
      <c r="V90" s="39"/>
      <c r="W90" s="39"/>
      <c r="X90" s="39"/>
      <c r="Y90" s="39"/>
      <c r="Z90" s="39"/>
      <c r="AA90" s="39"/>
      <c r="AB90" s="39"/>
      <c r="AC90" s="39"/>
      <c r="AD90" s="39"/>
      <c r="AE90" s="39"/>
      <c r="AR90" s="225" t="s">
        <v>156</v>
      </c>
      <c r="AT90" s="225" t="s">
        <v>152</v>
      </c>
      <c r="AU90" s="225" t="s">
        <v>82</v>
      </c>
      <c r="AY90" s="18" t="s">
        <v>150</v>
      </c>
      <c r="BE90" s="226">
        <f>IF(N90="základní",J90,0)</f>
        <v>0</v>
      </c>
      <c r="BF90" s="226">
        <f>IF(N90="snížená",J90,0)</f>
        <v>0</v>
      </c>
      <c r="BG90" s="226">
        <f>IF(N90="zákl. přenesená",J90,0)</f>
        <v>0</v>
      </c>
      <c r="BH90" s="226">
        <f>IF(N90="sníž. přenesená",J90,0)</f>
        <v>0</v>
      </c>
      <c r="BI90" s="226">
        <f>IF(N90="nulová",J90,0)</f>
        <v>0</v>
      </c>
      <c r="BJ90" s="18" t="s">
        <v>156</v>
      </c>
      <c r="BK90" s="226">
        <f>ROUND(I90*H90,2)</f>
        <v>0</v>
      </c>
      <c r="BL90" s="18" t="s">
        <v>156</v>
      </c>
      <c r="BM90" s="225" t="s">
        <v>157</v>
      </c>
    </row>
    <row r="91" s="2" customFormat="1">
      <c r="A91" s="39"/>
      <c r="B91" s="40"/>
      <c r="C91" s="41"/>
      <c r="D91" s="227" t="s">
        <v>158</v>
      </c>
      <c r="E91" s="41"/>
      <c r="F91" s="228" t="s">
        <v>154</v>
      </c>
      <c r="G91" s="41"/>
      <c r="H91" s="41"/>
      <c r="I91" s="229"/>
      <c r="J91" s="41"/>
      <c r="K91" s="41"/>
      <c r="L91" s="45"/>
      <c r="M91" s="230"/>
      <c r="N91" s="231"/>
      <c r="O91" s="86"/>
      <c r="P91" s="86"/>
      <c r="Q91" s="86"/>
      <c r="R91" s="86"/>
      <c r="S91" s="86"/>
      <c r="T91" s="87"/>
      <c r="U91" s="39"/>
      <c r="V91" s="39"/>
      <c r="W91" s="39"/>
      <c r="X91" s="39"/>
      <c r="Y91" s="39"/>
      <c r="Z91" s="39"/>
      <c r="AA91" s="39"/>
      <c r="AB91" s="39"/>
      <c r="AC91" s="39"/>
      <c r="AD91" s="39"/>
      <c r="AE91" s="39"/>
      <c r="AT91" s="18" t="s">
        <v>158</v>
      </c>
      <c r="AU91" s="18" t="s">
        <v>82</v>
      </c>
    </row>
    <row r="92" s="2" customFormat="1">
      <c r="A92" s="39"/>
      <c r="B92" s="40"/>
      <c r="C92" s="41"/>
      <c r="D92" s="227" t="s">
        <v>159</v>
      </c>
      <c r="E92" s="41"/>
      <c r="F92" s="232" t="s">
        <v>160</v>
      </c>
      <c r="G92" s="41"/>
      <c r="H92" s="41"/>
      <c r="I92" s="229"/>
      <c r="J92" s="41"/>
      <c r="K92" s="41"/>
      <c r="L92" s="45"/>
      <c r="M92" s="230"/>
      <c r="N92" s="231"/>
      <c r="O92" s="86"/>
      <c r="P92" s="86"/>
      <c r="Q92" s="86"/>
      <c r="R92" s="86"/>
      <c r="S92" s="86"/>
      <c r="T92" s="87"/>
      <c r="U92" s="39"/>
      <c r="V92" s="39"/>
      <c r="W92" s="39"/>
      <c r="X92" s="39"/>
      <c r="Y92" s="39"/>
      <c r="Z92" s="39"/>
      <c r="AA92" s="39"/>
      <c r="AB92" s="39"/>
      <c r="AC92" s="39"/>
      <c r="AD92" s="39"/>
      <c r="AE92" s="39"/>
      <c r="AT92" s="18" t="s">
        <v>159</v>
      </c>
      <c r="AU92" s="18" t="s">
        <v>82</v>
      </c>
    </row>
    <row r="93" s="13" customFormat="1">
      <c r="A93" s="13"/>
      <c r="B93" s="233"/>
      <c r="C93" s="234"/>
      <c r="D93" s="227" t="s">
        <v>161</v>
      </c>
      <c r="E93" s="235" t="s">
        <v>19</v>
      </c>
      <c r="F93" s="236" t="s">
        <v>162</v>
      </c>
      <c r="G93" s="234"/>
      <c r="H93" s="237">
        <v>582</v>
      </c>
      <c r="I93" s="238"/>
      <c r="J93" s="234"/>
      <c r="K93" s="234"/>
      <c r="L93" s="239"/>
      <c r="M93" s="240"/>
      <c r="N93" s="241"/>
      <c r="O93" s="241"/>
      <c r="P93" s="241"/>
      <c r="Q93" s="241"/>
      <c r="R93" s="241"/>
      <c r="S93" s="241"/>
      <c r="T93" s="242"/>
      <c r="U93" s="13"/>
      <c r="V93" s="13"/>
      <c r="W93" s="13"/>
      <c r="X93" s="13"/>
      <c r="Y93" s="13"/>
      <c r="Z93" s="13"/>
      <c r="AA93" s="13"/>
      <c r="AB93" s="13"/>
      <c r="AC93" s="13"/>
      <c r="AD93" s="13"/>
      <c r="AE93" s="13"/>
      <c r="AT93" s="243" t="s">
        <v>161</v>
      </c>
      <c r="AU93" s="243" t="s">
        <v>82</v>
      </c>
      <c r="AV93" s="13" t="s">
        <v>82</v>
      </c>
      <c r="AW93" s="13" t="s">
        <v>35</v>
      </c>
      <c r="AX93" s="13" t="s">
        <v>73</v>
      </c>
      <c r="AY93" s="243" t="s">
        <v>150</v>
      </c>
    </row>
    <row r="94" s="13" customFormat="1">
      <c r="A94" s="13"/>
      <c r="B94" s="233"/>
      <c r="C94" s="234"/>
      <c r="D94" s="227" t="s">
        <v>161</v>
      </c>
      <c r="E94" s="235" t="s">
        <v>19</v>
      </c>
      <c r="F94" s="236" t="s">
        <v>163</v>
      </c>
      <c r="G94" s="234"/>
      <c r="H94" s="237">
        <v>2585</v>
      </c>
      <c r="I94" s="238"/>
      <c r="J94" s="234"/>
      <c r="K94" s="234"/>
      <c r="L94" s="239"/>
      <c r="M94" s="240"/>
      <c r="N94" s="241"/>
      <c r="O94" s="241"/>
      <c r="P94" s="241"/>
      <c r="Q94" s="241"/>
      <c r="R94" s="241"/>
      <c r="S94" s="241"/>
      <c r="T94" s="242"/>
      <c r="U94" s="13"/>
      <c r="V94" s="13"/>
      <c r="W94" s="13"/>
      <c r="X94" s="13"/>
      <c r="Y94" s="13"/>
      <c r="Z94" s="13"/>
      <c r="AA94" s="13"/>
      <c r="AB94" s="13"/>
      <c r="AC94" s="13"/>
      <c r="AD94" s="13"/>
      <c r="AE94" s="13"/>
      <c r="AT94" s="243" t="s">
        <v>161</v>
      </c>
      <c r="AU94" s="243" t="s">
        <v>82</v>
      </c>
      <c r="AV94" s="13" t="s">
        <v>82</v>
      </c>
      <c r="AW94" s="13" t="s">
        <v>35</v>
      </c>
      <c r="AX94" s="13" t="s">
        <v>73</v>
      </c>
      <c r="AY94" s="243" t="s">
        <v>150</v>
      </c>
    </row>
    <row r="95" s="2" customFormat="1" ht="49.05" customHeight="1">
      <c r="A95" s="39"/>
      <c r="B95" s="40"/>
      <c r="C95" s="214" t="s">
        <v>82</v>
      </c>
      <c r="D95" s="214" t="s">
        <v>152</v>
      </c>
      <c r="E95" s="215" t="s">
        <v>164</v>
      </c>
      <c r="F95" s="216" t="s">
        <v>165</v>
      </c>
      <c r="G95" s="217" t="s">
        <v>155</v>
      </c>
      <c r="H95" s="218">
        <v>3167</v>
      </c>
      <c r="I95" s="219"/>
      <c r="J95" s="220">
        <f>ROUND(I95*H95,2)</f>
        <v>0</v>
      </c>
      <c r="K95" s="216" t="s">
        <v>19</v>
      </c>
      <c r="L95" s="45"/>
      <c r="M95" s="221" t="s">
        <v>19</v>
      </c>
      <c r="N95" s="222" t="s">
        <v>46</v>
      </c>
      <c r="O95" s="86"/>
      <c r="P95" s="223">
        <f>O95*H95</f>
        <v>0</v>
      </c>
      <c r="Q95" s="223">
        <v>0</v>
      </c>
      <c r="R95" s="223">
        <f>Q95*H95</f>
        <v>0</v>
      </c>
      <c r="S95" s="223">
        <v>0</v>
      </c>
      <c r="T95" s="224">
        <f>S95*H95</f>
        <v>0</v>
      </c>
      <c r="U95" s="39"/>
      <c r="V95" s="39"/>
      <c r="W95" s="39"/>
      <c r="X95" s="39"/>
      <c r="Y95" s="39"/>
      <c r="Z95" s="39"/>
      <c r="AA95" s="39"/>
      <c r="AB95" s="39"/>
      <c r="AC95" s="39"/>
      <c r="AD95" s="39"/>
      <c r="AE95" s="39"/>
      <c r="AR95" s="225" t="s">
        <v>156</v>
      </c>
      <c r="AT95" s="225" t="s">
        <v>152</v>
      </c>
      <c r="AU95" s="225" t="s">
        <v>82</v>
      </c>
      <c r="AY95" s="18" t="s">
        <v>150</v>
      </c>
      <c r="BE95" s="226">
        <f>IF(N95="základní",J95,0)</f>
        <v>0</v>
      </c>
      <c r="BF95" s="226">
        <f>IF(N95="snížená",J95,0)</f>
        <v>0</v>
      </c>
      <c r="BG95" s="226">
        <f>IF(N95="zákl. přenesená",J95,0)</f>
        <v>0</v>
      </c>
      <c r="BH95" s="226">
        <f>IF(N95="sníž. přenesená",J95,0)</f>
        <v>0</v>
      </c>
      <c r="BI95" s="226">
        <f>IF(N95="nulová",J95,0)</f>
        <v>0</v>
      </c>
      <c r="BJ95" s="18" t="s">
        <v>156</v>
      </c>
      <c r="BK95" s="226">
        <f>ROUND(I95*H95,2)</f>
        <v>0</v>
      </c>
      <c r="BL95" s="18" t="s">
        <v>156</v>
      </c>
      <c r="BM95" s="225" t="s">
        <v>166</v>
      </c>
    </row>
    <row r="96" s="2" customFormat="1">
      <c r="A96" s="39"/>
      <c r="B96" s="40"/>
      <c r="C96" s="41"/>
      <c r="D96" s="227" t="s">
        <v>158</v>
      </c>
      <c r="E96" s="41"/>
      <c r="F96" s="228" t="s">
        <v>165</v>
      </c>
      <c r="G96" s="41"/>
      <c r="H96" s="41"/>
      <c r="I96" s="229"/>
      <c r="J96" s="41"/>
      <c r="K96" s="41"/>
      <c r="L96" s="45"/>
      <c r="M96" s="230"/>
      <c r="N96" s="231"/>
      <c r="O96" s="86"/>
      <c r="P96" s="86"/>
      <c r="Q96" s="86"/>
      <c r="R96" s="86"/>
      <c r="S96" s="86"/>
      <c r="T96" s="87"/>
      <c r="U96" s="39"/>
      <c r="V96" s="39"/>
      <c r="W96" s="39"/>
      <c r="X96" s="39"/>
      <c r="Y96" s="39"/>
      <c r="Z96" s="39"/>
      <c r="AA96" s="39"/>
      <c r="AB96" s="39"/>
      <c r="AC96" s="39"/>
      <c r="AD96" s="39"/>
      <c r="AE96" s="39"/>
      <c r="AT96" s="18" t="s">
        <v>158</v>
      </c>
      <c r="AU96" s="18" t="s">
        <v>82</v>
      </c>
    </row>
    <row r="97" s="13" customFormat="1">
      <c r="A97" s="13"/>
      <c r="B97" s="233"/>
      <c r="C97" s="234"/>
      <c r="D97" s="227" t="s">
        <v>161</v>
      </c>
      <c r="E97" s="235" t="s">
        <v>19</v>
      </c>
      <c r="F97" s="236" t="s">
        <v>167</v>
      </c>
      <c r="G97" s="234"/>
      <c r="H97" s="237">
        <v>3167</v>
      </c>
      <c r="I97" s="238"/>
      <c r="J97" s="234"/>
      <c r="K97" s="234"/>
      <c r="L97" s="239"/>
      <c r="M97" s="240"/>
      <c r="N97" s="241"/>
      <c r="O97" s="241"/>
      <c r="P97" s="241"/>
      <c r="Q97" s="241"/>
      <c r="R97" s="241"/>
      <c r="S97" s="241"/>
      <c r="T97" s="242"/>
      <c r="U97" s="13"/>
      <c r="V97" s="13"/>
      <c r="W97" s="13"/>
      <c r="X97" s="13"/>
      <c r="Y97" s="13"/>
      <c r="Z97" s="13"/>
      <c r="AA97" s="13"/>
      <c r="AB97" s="13"/>
      <c r="AC97" s="13"/>
      <c r="AD97" s="13"/>
      <c r="AE97" s="13"/>
      <c r="AT97" s="243" t="s">
        <v>161</v>
      </c>
      <c r="AU97" s="243" t="s">
        <v>82</v>
      </c>
      <c r="AV97" s="13" t="s">
        <v>82</v>
      </c>
      <c r="AW97" s="13" t="s">
        <v>35</v>
      </c>
      <c r="AX97" s="13" t="s">
        <v>80</v>
      </c>
      <c r="AY97" s="243" t="s">
        <v>150</v>
      </c>
    </row>
    <row r="98" s="2" customFormat="1" ht="24.15" customHeight="1">
      <c r="A98" s="39"/>
      <c r="B98" s="40"/>
      <c r="C98" s="214" t="s">
        <v>168</v>
      </c>
      <c r="D98" s="214" t="s">
        <v>152</v>
      </c>
      <c r="E98" s="215" t="s">
        <v>169</v>
      </c>
      <c r="F98" s="216" t="s">
        <v>170</v>
      </c>
      <c r="G98" s="217" t="s">
        <v>155</v>
      </c>
      <c r="H98" s="218">
        <v>3167</v>
      </c>
      <c r="I98" s="219"/>
      <c r="J98" s="220">
        <f>ROUND(I98*H98,2)</f>
        <v>0</v>
      </c>
      <c r="K98" s="216" t="s">
        <v>19</v>
      </c>
      <c r="L98" s="45"/>
      <c r="M98" s="221" t="s">
        <v>19</v>
      </c>
      <c r="N98" s="222" t="s">
        <v>46</v>
      </c>
      <c r="O98" s="86"/>
      <c r="P98" s="223">
        <f>O98*H98</f>
        <v>0</v>
      </c>
      <c r="Q98" s="223">
        <v>0</v>
      </c>
      <c r="R98" s="223">
        <f>Q98*H98</f>
        <v>0</v>
      </c>
      <c r="S98" s="223">
        <v>0</v>
      </c>
      <c r="T98" s="224">
        <f>S98*H98</f>
        <v>0</v>
      </c>
      <c r="U98" s="39"/>
      <c r="V98" s="39"/>
      <c r="W98" s="39"/>
      <c r="X98" s="39"/>
      <c r="Y98" s="39"/>
      <c r="Z98" s="39"/>
      <c r="AA98" s="39"/>
      <c r="AB98" s="39"/>
      <c r="AC98" s="39"/>
      <c r="AD98" s="39"/>
      <c r="AE98" s="39"/>
      <c r="AR98" s="225" t="s">
        <v>156</v>
      </c>
      <c r="AT98" s="225" t="s">
        <v>152</v>
      </c>
      <c r="AU98" s="225" t="s">
        <v>82</v>
      </c>
      <c r="AY98" s="18" t="s">
        <v>150</v>
      </c>
      <c r="BE98" s="226">
        <f>IF(N98="základní",J98,0)</f>
        <v>0</v>
      </c>
      <c r="BF98" s="226">
        <f>IF(N98="snížená",J98,0)</f>
        <v>0</v>
      </c>
      <c r="BG98" s="226">
        <f>IF(N98="zákl. přenesená",J98,0)</f>
        <v>0</v>
      </c>
      <c r="BH98" s="226">
        <f>IF(N98="sníž. přenesená",J98,0)</f>
        <v>0</v>
      </c>
      <c r="BI98" s="226">
        <f>IF(N98="nulová",J98,0)</f>
        <v>0</v>
      </c>
      <c r="BJ98" s="18" t="s">
        <v>156</v>
      </c>
      <c r="BK98" s="226">
        <f>ROUND(I98*H98,2)</f>
        <v>0</v>
      </c>
      <c r="BL98" s="18" t="s">
        <v>156</v>
      </c>
      <c r="BM98" s="225" t="s">
        <v>171</v>
      </c>
    </row>
    <row r="99" s="2" customFormat="1">
      <c r="A99" s="39"/>
      <c r="B99" s="40"/>
      <c r="C99" s="41"/>
      <c r="D99" s="227" t="s">
        <v>158</v>
      </c>
      <c r="E99" s="41"/>
      <c r="F99" s="228" t="s">
        <v>170</v>
      </c>
      <c r="G99" s="41"/>
      <c r="H99" s="41"/>
      <c r="I99" s="229"/>
      <c r="J99" s="41"/>
      <c r="K99" s="41"/>
      <c r="L99" s="45"/>
      <c r="M99" s="230"/>
      <c r="N99" s="231"/>
      <c r="O99" s="86"/>
      <c r="P99" s="86"/>
      <c r="Q99" s="86"/>
      <c r="R99" s="86"/>
      <c r="S99" s="86"/>
      <c r="T99" s="87"/>
      <c r="U99" s="39"/>
      <c r="V99" s="39"/>
      <c r="W99" s="39"/>
      <c r="X99" s="39"/>
      <c r="Y99" s="39"/>
      <c r="Z99" s="39"/>
      <c r="AA99" s="39"/>
      <c r="AB99" s="39"/>
      <c r="AC99" s="39"/>
      <c r="AD99" s="39"/>
      <c r="AE99" s="39"/>
      <c r="AT99" s="18" t="s">
        <v>158</v>
      </c>
      <c r="AU99" s="18" t="s">
        <v>82</v>
      </c>
    </row>
    <row r="100" s="2" customFormat="1">
      <c r="A100" s="39"/>
      <c r="B100" s="40"/>
      <c r="C100" s="41"/>
      <c r="D100" s="227" t="s">
        <v>159</v>
      </c>
      <c r="E100" s="41"/>
      <c r="F100" s="232" t="s">
        <v>172</v>
      </c>
      <c r="G100" s="41"/>
      <c r="H100" s="41"/>
      <c r="I100" s="229"/>
      <c r="J100" s="41"/>
      <c r="K100" s="41"/>
      <c r="L100" s="45"/>
      <c r="M100" s="230"/>
      <c r="N100" s="231"/>
      <c r="O100" s="86"/>
      <c r="P100" s="86"/>
      <c r="Q100" s="86"/>
      <c r="R100" s="86"/>
      <c r="S100" s="86"/>
      <c r="T100" s="87"/>
      <c r="U100" s="39"/>
      <c r="V100" s="39"/>
      <c r="W100" s="39"/>
      <c r="X100" s="39"/>
      <c r="Y100" s="39"/>
      <c r="Z100" s="39"/>
      <c r="AA100" s="39"/>
      <c r="AB100" s="39"/>
      <c r="AC100" s="39"/>
      <c r="AD100" s="39"/>
      <c r="AE100" s="39"/>
      <c r="AT100" s="18" t="s">
        <v>159</v>
      </c>
      <c r="AU100" s="18" t="s">
        <v>82</v>
      </c>
    </row>
    <row r="101" s="13" customFormat="1">
      <c r="A101" s="13"/>
      <c r="B101" s="233"/>
      <c r="C101" s="234"/>
      <c r="D101" s="227" t="s">
        <v>161</v>
      </c>
      <c r="E101" s="235" t="s">
        <v>19</v>
      </c>
      <c r="F101" s="236" t="s">
        <v>173</v>
      </c>
      <c r="G101" s="234"/>
      <c r="H101" s="237">
        <v>3167</v>
      </c>
      <c r="I101" s="238"/>
      <c r="J101" s="234"/>
      <c r="K101" s="234"/>
      <c r="L101" s="239"/>
      <c r="M101" s="240"/>
      <c r="N101" s="241"/>
      <c r="O101" s="241"/>
      <c r="P101" s="241"/>
      <c r="Q101" s="241"/>
      <c r="R101" s="241"/>
      <c r="S101" s="241"/>
      <c r="T101" s="242"/>
      <c r="U101" s="13"/>
      <c r="V101" s="13"/>
      <c r="W101" s="13"/>
      <c r="X101" s="13"/>
      <c r="Y101" s="13"/>
      <c r="Z101" s="13"/>
      <c r="AA101" s="13"/>
      <c r="AB101" s="13"/>
      <c r="AC101" s="13"/>
      <c r="AD101" s="13"/>
      <c r="AE101" s="13"/>
      <c r="AT101" s="243" t="s">
        <v>161</v>
      </c>
      <c r="AU101" s="243" t="s">
        <v>82</v>
      </c>
      <c r="AV101" s="13" t="s">
        <v>82</v>
      </c>
      <c r="AW101" s="13" t="s">
        <v>35</v>
      </c>
      <c r="AX101" s="13" t="s">
        <v>80</v>
      </c>
      <c r="AY101" s="243" t="s">
        <v>150</v>
      </c>
    </row>
    <row r="102" s="2" customFormat="1" ht="16.5" customHeight="1">
      <c r="A102" s="39"/>
      <c r="B102" s="40"/>
      <c r="C102" s="214" t="s">
        <v>156</v>
      </c>
      <c r="D102" s="214" t="s">
        <v>152</v>
      </c>
      <c r="E102" s="215" t="s">
        <v>174</v>
      </c>
      <c r="F102" s="216" t="s">
        <v>175</v>
      </c>
      <c r="G102" s="217" t="s">
        <v>155</v>
      </c>
      <c r="H102" s="218">
        <v>-3167</v>
      </c>
      <c r="I102" s="219"/>
      <c r="J102" s="220">
        <f>ROUND(I102*H102,2)</f>
        <v>0</v>
      </c>
      <c r="K102" s="216" t="s">
        <v>19</v>
      </c>
      <c r="L102" s="45"/>
      <c r="M102" s="221" t="s">
        <v>19</v>
      </c>
      <c r="N102" s="222" t="s">
        <v>46</v>
      </c>
      <c r="O102" s="86"/>
      <c r="P102" s="223">
        <f>O102*H102</f>
        <v>0</v>
      </c>
      <c r="Q102" s="223">
        <v>0</v>
      </c>
      <c r="R102" s="223">
        <f>Q102*H102</f>
        <v>0</v>
      </c>
      <c r="S102" s="223">
        <v>0</v>
      </c>
      <c r="T102" s="224">
        <f>S102*H102</f>
        <v>0</v>
      </c>
      <c r="U102" s="39"/>
      <c r="V102" s="39"/>
      <c r="W102" s="39"/>
      <c r="X102" s="39"/>
      <c r="Y102" s="39"/>
      <c r="Z102" s="39"/>
      <c r="AA102" s="39"/>
      <c r="AB102" s="39"/>
      <c r="AC102" s="39"/>
      <c r="AD102" s="39"/>
      <c r="AE102" s="39"/>
      <c r="AR102" s="225" t="s">
        <v>156</v>
      </c>
      <c r="AT102" s="225" t="s">
        <v>152</v>
      </c>
      <c r="AU102" s="225" t="s">
        <v>82</v>
      </c>
      <c r="AY102" s="18" t="s">
        <v>150</v>
      </c>
      <c r="BE102" s="226">
        <f>IF(N102="základní",J102,0)</f>
        <v>0</v>
      </c>
      <c r="BF102" s="226">
        <f>IF(N102="snížená",J102,0)</f>
        <v>0</v>
      </c>
      <c r="BG102" s="226">
        <f>IF(N102="zákl. přenesená",J102,0)</f>
        <v>0</v>
      </c>
      <c r="BH102" s="226">
        <f>IF(N102="sníž. přenesená",J102,0)</f>
        <v>0</v>
      </c>
      <c r="BI102" s="226">
        <f>IF(N102="nulová",J102,0)</f>
        <v>0</v>
      </c>
      <c r="BJ102" s="18" t="s">
        <v>156</v>
      </c>
      <c r="BK102" s="226">
        <f>ROUND(I102*H102,2)</f>
        <v>0</v>
      </c>
      <c r="BL102" s="18" t="s">
        <v>156</v>
      </c>
      <c r="BM102" s="225" t="s">
        <v>176</v>
      </c>
    </row>
    <row r="103" s="2" customFormat="1">
      <c r="A103" s="39"/>
      <c r="B103" s="40"/>
      <c r="C103" s="41"/>
      <c r="D103" s="227" t="s">
        <v>158</v>
      </c>
      <c r="E103" s="41"/>
      <c r="F103" s="228" t="s">
        <v>175</v>
      </c>
      <c r="G103" s="41"/>
      <c r="H103" s="41"/>
      <c r="I103" s="229"/>
      <c r="J103" s="41"/>
      <c r="K103" s="41"/>
      <c r="L103" s="45"/>
      <c r="M103" s="230"/>
      <c r="N103" s="231"/>
      <c r="O103" s="86"/>
      <c r="P103" s="86"/>
      <c r="Q103" s="86"/>
      <c r="R103" s="86"/>
      <c r="S103" s="86"/>
      <c r="T103" s="87"/>
      <c r="U103" s="39"/>
      <c r="V103" s="39"/>
      <c r="W103" s="39"/>
      <c r="X103" s="39"/>
      <c r="Y103" s="39"/>
      <c r="Z103" s="39"/>
      <c r="AA103" s="39"/>
      <c r="AB103" s="39"/>
      <c r="AC103" s="39"/>
      <c r="AD103" s="39"/>
      <c r="AE103" s="39"/>
      <c r="AT103" s="18" t="s">
        <v>158</v>
      </c>
      <c r="AU103" s="18" t="s">
        <v>82</v>
      </c>
    </row>
    <row r="104" s="2" customFormat="1">
      <c r="A104" s="39"/>
      <c r="B104" s="40"/>
      <c r="C104" s="41"/>
      <c r="D104" s="227" t="s">
        <v>159</v>
      </c>
      <c r="E104" s="41"/>
      <c r="F104" s="232" t="s">
        <v>177</v>
      </c>
      <c r="G104" s="41"/>
      <c r="H104" s="41"/>
      <c r="I104" s="229"/>
      <c r="J104" s="41"/>
      <c r="K104" s="41"/>
      <c r="L104" s="45"/>
      <c r="M104" s="230"/>
      <c r="N104" s="231"/>
      <c r="O104" s="86"/>
      <c r="P104" s="86"/>
      <c r="Q104" s="86"/>
      <c r="R104" s="86"/>
      <c r="S104" s="86"/>
      <c r="T104" s="87"/>
      <c r="U104" s="39"/>
      <c r="V104" s="39"/>
      <c r="W104" s="39"/>
      <c r="X104" s="39"/>
      <c r="Y104" s="39"/>
      <c r="Z104" s="39"/>
      <c r="AA104" s="39"/>
      <c r="AB104" s="39"/>
      <c r="AC104" s="39"/>
      <c r="AD104" s="39"/>
      <c r="AE104" s="39"/>
      <c r="AT104" s="18" t="s">
        <v>159</v>
      </c>
      <c r="AU104" s="18" t="s">
        <v>82</v>
      </c>
    </row>
    <row r="105" s="13" customFormat="1">
      <c r="A105" s="13"/>
      <c r="B105" s="233"/>
      <c r="C105" s="234"/>
      <c r="D105" s="227" t="s">
        <v>161</v>
      </c>
      <c r="E105" s="235" t="s">
        <v>19</v>
      </c>
      <c r="F105" s="236" t="s">
        <v>178</v>
      </c>
      <c r="G105" s="234"/>
      <c r="H105" s="237">
        <v>-3167</v>
      </c>
      <c r="I105" s="238"/>
      <c r="J105" s="234"/>
      <c r="K105" s="234"/>
      <c r="L105" s="239"/>
      <c r="M105" s="244"/>
      <c r="N105" s="245"/>
      <c r="O105" s="245"/>
      <c r="P105" s="245"/>
      <c r="Q105" s="245"/>
      <c r="R105" s="245"/>
      <c r="S105" s="245"/>
      <c r="T105" s="246"/>
      <c r="U105" s="13"/>
      <c r="V105" s="13"/>
      <c r="W105" s="13"/>
      <c r="X105" s="13"/>
      <c r="Y105" s="13"/>
      <c r="Z105" s="13"/>
      <c r="AA105" s="13"/>
      <c r="AB105" s="13"/>
      <c r="AC105" s="13"/>
      <c r="AD105" s="13"/>
      <c r="AE105" s="13"/>
      <c r="AT105" s="243" t="s">
        <v>161</v>
      </c>
      <c r="AU105" s="243" t="s">
        <v>82</v>
      </c>
      <c r="AV105" s="13" t="s">
        <v>82</v>
      </c>
      <c r="AW105" s="13" t="s">
        <v>35</v>
      </c>
      <c r="AX105" s="13" t="s">
        <v>80</v>
      </c>
      <c r="AY105" s="243" t="s">
        <v>150</v>
      </c>
    </row>
    <row r="106" s="2" customFormat="1" ht="6.96" customHeight="1">
      <c r="A106" s="39"/>
      <c r="B106" s="61"/>
      <c r="C106" s="62"/>
      <c r="D106" s="62"/>
      <c r="E106" s="62"/>
      <c r="F106" s="62"/>
      <c r="G106" s="62"/>
      <c r="H106" s="62"/>
      <c r="I106" s="62"/>
      <c r="J106" s="62"/>
      <c r="K106" s="62"/>
      <c r="L106" s="45"/>
      <c r="M106" s="39"/>
      <c r="O106" s="39"/>
      <c r="P106" s="39"/>
      <c r="Q106" s="39"/>
      <c r="R106" s="39"/>
      <c r="S106" s="39"/>
      <c r="T106" s="39"/>
      <c r="U106" s="39"/>
      <c r="V106" s="39"/>
      <c r="W106" s="39"/>
      <c r="X106" s="39"/>
      <c r="Y106" s="39"/>
      <c r="Z106" s="39"/>
      <c r="AA106" s="39"/>
      <c r="AB106" s="39"/>
      <c r="AC106" s="39"/>
      <c r="AD106" s="39"/>
      <c r="AE106" s="39"/>
    </row>
  </sheetData>
  <sheetProtection sheet="1" autoFilter="0" formatColumns="0" formatRows="0" objects="1" scenarios="1" spinCount="100000" saltValue="V0KiFd/R+eCBCdClCMtE1Qk1QpglEHHHOO0RtojUcgWfOK0eRBnpigpYJ5l5YTmgilWXJii2ac86OA9f2eOO5g==" hashValue="zhtsYpPiTBeHyYdxY6Cn0DPI3fa+K/boZdpNBbnCdKc4qhYSMVxFMJUnDSGeHHbpo0oXfitrE/YlTyrZavopMQ==" algorithmName="SHA-512" password="CC35"/>
  <autoFilter ref="C86:K105"/>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40"/>
      <c r="C3" s="141"/>
      <c r="D3" s="141"/>
      <c r="E3" s="141"/>
      <c r="F3" s="141"/>
      <c r="G3" s="141"/>
      <c r="H3" s="141"/>
      <c r="I3" s="141"/>
      <c r="J3" s="141"/>
      <c r="K3" s="141"/>
      <c r="L3" s="21"/>
      <c r="AT3" s="18" t="s">
        <v>82</v>
      </c>
    </row>
    <row r="4" s="1" customFormat="1" ht="24.96" customHeight="1">
      <c r="B4" s="21"/>
      <c r="D4" s="142" t="s">
        <v>124</v>
      </c>
      <c r="L4" s="21"/>
      <c r="M4" s="143" t="s">
        <v>10</v>
      </c>
      <c r="AT4" s="18" t="s">
        <v>35</v>
      </c>
    </row>
    <row r="5" s="1" customFormat="1" ht="6.96" customHeight="1">
      <c r="B5" s="21"/>
      <c r="L5" s="21"/>
    </row>
    <row r="6" s="1" customFormat="1" ht="12" customHeight="1">
      <c r="B6" s="21"/>
      <c r="D6" s="144" t="s">
        <v>16</v>
      </c>
      <c r="L6" s="21"/>
    </row>
    <row r="7" s="1" customFormat="1" ht="16.5" customHeight="1">
      <c r="B7" s="21"/>
      <c r="E7" s="145" t="str">
        <f>'Rekapitulace stavby'!K6</f>
        <v>Úpa, Malá Úpa, odstranění povodňových škod</v>
      </c>
      <c r="F7" s="144"/>
      <c r="G7" s="144"/>
      <c r="H7" s="144"/>
      <c r="L7" s="21"/>
    </row>
    <row r="8" s="1" customFormat="1" ht="12" customHeight="1">
      <c r="B8" s="21"/>
      <c r="D8" s="144" t="s">
        <v>125</v>
      </c>
      <c r="L8" s="21"/>
    </row>
    <row r="9" s="2" customFormat="1" ht="16.5" customHeight="1">
      <c r="A9" s="39"/>
      <c r="B9" s="45"/>
      <c r="C9" s="39"/>
      <c r="D9" s="39"/>
      <c r="E9" s="145" t="s">
        <v>126</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127</v>
      </c>
      <c r="E10" s="39"/>
      <c r="F10" s="39"/>
      <c r="G10" s="39"/>
      <c r="H10" s="39"/>
      <c r="I10" s="39"/>
      <c r="J10" s="39"/>
      <c r="K10" s="39"/>
      <c r="L10" s="146"/>
      <c r="S10" s="39"/>
      <c r="T10" s="39"/>
      <c r="U10" s="39"/>
      <c r="V10" s="39"/>
      <c r="W10" s="39"/>
      <c r="X10" s="39"/>
      <c r="Y10" s="39"/>
      <c r="Z10" s="39"/>
      <c r="AA10" s="39"/>
      <c r="AB10" s="39"/>
      <c r="AC10" s="39"/>
      <c r="AD10" s="39"/>
      <c r="AE10" s="39"/>
    </row>
    <row r="11" s="2" customFormat="1" ht="30" customHeight="1">
      <c r="A11" s="39"/>
      <c r="B11" s="45"/>
      <c r="C11" s="39"/>
      <c r="D11" s="39"/>
      <c r="E11" s="147" t="s">
        <v>179</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5" t="s">
        <v>88</v>
      </c>
      <c r="G13" s="39"/>
      <c r="H13" s="39"/>
      <c r="I13" s="144" t="s">
        <v>20</v>
      </c>
      <c r="J13" s="135"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5" t="s">
        <v>22</v>
      </c>
      <c r="G14" s="39"/>
      <c r="H14" s="39"/>
      <c r="I14" s="144" t="s">
        <v>23</v>
      </c>
      <c r="J14" s="148" t="str">
        <f>'Rekapitulace stavby'!AN8</f>
        <v>16.12.2025</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5" t="s">
        <v>27</v>
      </c>
      <c r="K16" s="39"/>
      <c r="L16" s="146"/>
      <c r="S16" s="39"/>
      <c r="T16" s="39"/>
      <c r="U16" s="39"/>
      <c r="V16" s="39"/>
      <c r="W16" s="39"/>
      <c r="X16" s="39"/>
      <c r="Y16" s="39"/>
      <c r="Z16" s="39"/>
      <c r="AA16" s="39"/>
      <c r="AB16" s="39"/>
      <c r="AC16" s="39"/>
      <c r="AD16" s="39"/>
      <c r="AE16" s="39"/>
    </row>
    <row r="17" s="2" customFormat="1" ht="18" customHeight="1">
      <c r="A17" s="39"/>
      <c r="B17" s="45"/>
      <c r="C17" s="39"/>
      <c r="D17" s="39"/>
      <c r="E17" s="135" t="s">
        <v>28</v>
      </c>
      <c r="F17" s="39"/>
      <c r="G17" s="39"/>
      <c r="H17" s="39"/>
      <c r="I17" s="144" t="s">
        <v>29</v>
      </c>
      <c r="J17" s="135" t="s">
        <v>30</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31</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5"/>
      <c r="G20" s="135"/>
      <c r="H20" s="135"/>
      <c r="I20" s="144" t="s">
        <v>29</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33</v>
      </c>
      <c r="E22" s="39"/>
      <c r="F22" s="39"/>
      <c r="G22" s="39"/>
      <c r="H22" s="39"/>
      <c r="I22" s="144" t="s">
        <v>26</v>
      </c>
      <c r="J22" s="135" t="s">
        <v>19</v>
      </c>
      <c r="K22" s="39"/>
      <c r="L22" s="146"/>
      <c r="S22" s="39"/>
      <c r="T22" s="39"/>
      <c r="U22" s="39"/>
      <c r="V22" s="39"/>
      <c r="W22" s="39"/>
      <c r="X22" s="39"/>
      <c r="Y22" s="39"/>
      <c r="Z22" s="39"/>
      <c r="AA22" s="39"/>
      <c r="AB22" s="39"/>
      <c r="AC22" s="39"/>
      <c r="AD22" s="39"/>
      <c r="AE22" s="39"/>
    </row>
    <row r="23" s="2" customFormat="1" ht="18" customHeight="1">
      <c r="A23" s="39"/>
      <c r="B23" s="45"/>
      <c r="C23" s="39"/>
      <c r="D23" s="39"/>
      <c r="E23" s="135" t="s">
        <v>34</v>
      </c>
      <c r="F23" s="39"/>
      <c r="G23" s="39"/>
      <c r="H23" s="39"/>
      <c r="I23" s="144" t="s">
        <v>29</v>
      </c>
      <c r="J23" s="135" t="s">
        <v>19</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36</v>
      </c>
      <c r="E25" s="39"/>
      <c r="F25" s="39"/>
      <c r="G25" s="39"/>
      <c r="H25" s="39"/>
      <c r="I25" s="144" t="s">
        <v>26</v>
      </c>
      <c r="J25" s="135" t="str">
        <f>IF('Rekapitulace stavby'!AN19="","",'Rekapitulace stavby'!AN19)</f>
        <v/>
      </c>
      <c r="K25" s="39"/>
      <c r="L25" s="146"/>
      <c r="S25" s="39"/>
      <c r="T25" s="39"/>
      <c r="U25" s="39"/>
      <c r="V25" s="39"/>
      <c r="W25" s="39"/>
      <c r="X25" s="39"/>
      <c r="Y25" s="39"/>
      <c r="Z25" s="39"/>
      <c r="AA25" s="39"/>
      <c r="AB25" s="39"/>
      <c r="AC25" s="39"/>
      <c r="AD25" s="39"/>
      <c r="AE25" s="39"/>
    </row>
    <row r="26" s="2" customFormat="1" ht="18" customHeight="1">
      <c r="A26" s="39"/>
      <c r="B26" s="45"/>
      <c r="C26" s="39"/>
      <c r="D26" s="39"/>
      <c r="E26" s="135" t="str">
        <f>IF('Rekapitulace stavby'!E20="","",'Rekapitulace stavby'!E20)</f>
        <v xml:space="preserve"> </v>
      </c>
      <c r="F26" s="39"/>
      <c r="G26" s="39"/>
      <c r="H26" s="39"/>
      <c r="I26" s="144" t="s">
        <v>29</v>
      </c>
      <c r="J26" s="135" t="str">
        <f>IF('Rekapitulace stavby'!AN20="","",'Rekapitulace stavby'!AN20)</f>
        <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37</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38</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39</v>
      </c>
      <c r="E32" s="39"/>
      <c r="F32" s="39"/>
      <c r="G32" s="39"/>
      <c r="H32" s="39"/>
      <c r="I32" s="39"/>
      <c r="J32" s="155">
        <f>ROUND(J92,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41</v>
      </c>
      <c r="G34" s="39"/>
      <c r="H34" s="39"/>
      <c r="I34" s="156" t="s">
        <v>40</v>
      </c>
      <c r="J34" s="156" t="s">
        <v>42</v>
      </c>
      <c r="K34" s="39"/>
      <c r="L34" s="146"/>
      <c r="S34" s="39"/>
      <c r="T34" s="39"/>
      <c r="U34" s="39"/>
      <c r="V34" s="39"/>
      <c r="W34" s="39"/>
      <c r="X34" s="39"/>
      <c r="Y34" s="39"/>
      <c r="Z34" s="39"/>
      <c r="AA34" s="39"/>
      <c r="AB34" s="39"/>
      <c r="AC34" s="39"/>
      <c r="AD34" s="39"/>
      <c r="AE34" s="39"/>
    </row>
    <row r="35" hidden="1" s="2" customFormat="1" ht="14.4" customHeight="1">
      <c r="A35" s="39"/>
      <c r="B35" s="45"/>
      <c r="C35" s="39"/>
      <c r="D35" s="157" t="s">
        <v>43</v>
      </c>
      <c r="E35" s="144" t="s">
        <v>44</v>
      </c>
      <c r="F35" s="158">
        <f>ROUND((SUM(BE92:BE245)),  2)</f>
        <v>0</v>
      </c>
      <c r="G35" s="39"/>
      <c r="H35" s="39"/>
      <c r="I35" s="159">
        <v>0.20999999999999999</v>
      </c>
      <c r="J35" s="158">
        <f>ROUND(((SUM(BE92:BE245))*I35),  2)</f>
        <v>0</v>
      </c>
      <c r="K35" s="39"/>
      <c r="L35" s="146"/>
      <c r="S35" s="39"/>
      <c r="T35" s="39"/>
      <c r="U35" s="39"/>
      <c r="V35" s="39"/>
      <c r="W35" s="39"/>
      <c r="X35" s="39"/>
      <c r="Y35" s="39"/>
      <c r="Z35" s="39"/>
      <c r="AA35" s="39"/>
      <c r="AB35" s="39"/>
      <c r="AC35" s="39"/>
      <c r="AD35" s="39"/>
      <c r="AE35" s="39"/>
    </row>
    <row r="36" hidden="1" s="2" customFormat="1" ht="14.4" customHeight="1">
      <c r="A36" s="39"/>
      <c r="B36" s="45"/>
      <c r="C36" s="39"/>
      <c r="D36" s="39"/>
      <c r="E36" s="144" t="s">
        <v>45</v>
      </c>
      <c r="F36" s="158">
        <f>ROUND((SUM(BF92:BF245)),  2)</f>
        <v>0</v>
      </c>
      <c r="G36" s="39"/>
      <c r="H36" s="39"/>
      <c r="I36" s="159">
        <v>0.12</v>
      </c>
      <c r="J36" s="158">
        <f>ROUND(((SUM(BF92:BF245))*I36),  2)</f>
        <v>0</v>
      </c>
      <c r="K36" s="39"/>
      <c r="L36" s="146"/>
      <c r="S36" s="39"/>
      <c r="T36" s="39"/>
      <c r="U36" s="39"/>
      <c r="V36" s="39"/>
      <c r="W36" s="39"/>
      <c r="X36" s="39"/>
      <c r="Y36" s="39"/>
      <c r="Z36" s="39"/>
      <c r="AA36" s="39"/>
      <c r="AB36" s="39"/>
      <c r="AC36" s="39"/>
      <c r="AD36" s="39"/>
      <c r="AE36" s="39"/>
    </row>
    <row r="37" s="2" customFormat="1" ht="14.4" customHeight="1">
      <c r="A37" s="39"/>
      <c r="B37" s="45"/>
      <c r="C37" s="39"/>
      <c r="D37" s="144" t="s">
        <v>43</v>
      </c>
      <c r="E37" s="144" t="s">
        <v>46</v>
      </c>
      <c r="F37" s="158">
        <f>ROUND((SUM(BG92:BG245)),  2)</f>
        <v>0</v>
      </c>
      <c r="G37" s="39"/>
      <c r="H37" s="39"/>
      <c r="I37" s="159">
        <v>0.20999999999999999</v>
      </c>
      <c r="J37" s="158">
        <f>0</f>
        <v>0</v>
      </c>
      <c r="K37" s="39"/>
      <c r="L37" s="146"/>
      <c r="S37" s="39"/>
      <c r="T37" s="39"/>
      <c r="U37" s="39"/>
      <c r="V37" s="39"/>
      <c r="W37" s="39"/>
      <c r="X37" s="39"/>
      <c r="Y37" s="39"/>
      <c r="Z37" s="39"/>
      <c r="AA37" s="39"/>
      <c r="AB37" s="39"/>
      <c r="AC37" s="39"/>
      <c r="AD37" s="39"/>
      <c r="AE37" s="39"/>
    </row>
    <row r="38" s="2" customFormat="1" ht="14.4" customHeight="1">
      <c r="A38" s="39"/>
      <c r="B38" s="45"/>
      <c r="C38" s="39"/>
      <c r="D38" s="39"/>
      <c r="E38" s="144" t="s">
        <v>47</v>
      </c>
      <c r="F38" s="158">
        <f>ROUND((SUM(BH92:BH245)),  2)</f>
        <v>0</v>
      </c>
      <c r="G38" s="39"/>
      <c r="H38" s="39"/>
      <c r="I38" s="159">
        <v>0.12</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48</v>
      </c>
      <c r="F39" s="158">
        <f>ROUND((SUM(BI92:BI245)),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49</v>
      </c>
      <c r="E41" s="162"/>
      <c r="F41" s="162"/>
      <c r="G41" s="163" t="s">
        <v>50</v>
      </c>
      <c r="H41" s="164" t="s">
        <v>51</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129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Úpa, Malá Úpa, odstranění povodňových škod</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125</v>
      </c>
      <c r="D51" s="23"/>
      <c r="E51" s="23"/>
      <c r="F51" s="23"/>
      <c r="G51" s="23"/>
      <c r="H51" s="23"/>
      <c r="I51" s="23"/>
      <c r="J51" s="23"/>
      <c r="K51" s="23"/>
      <c r="L51" s="21"/>
    </row>
    <row r="52" s="2" customFormat="1" ht="16.5" customHeight="1">
      <c r="A52" s="39"/>
      <c r="B52" s="40"/>
      <c r="C52" s="41"/>
      <c r="D52" s="41"/>
      <c r="E52" s="171" t="s">
        <v>126</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127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30" customHeight="1">
      <c r="A54" s="39"/>
      <c r="B54" s="40"/>
      <c r="C54" s="41"/>
      <c r="D54" s="41"/>
      <c r="E54" s="71" t="str">
        <f>E11</f>
        <v>SO 02 - Opravy stabilizačních prahů adm. ř. km 56,760-57,000</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4" t="str">
        <f>IF(J14="","",J14)</f>
        <v>16.12.2025</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40.05" customHeight="1">
      <c r="A58" s="39"/>
      <c r="B58" s="40"/>
      <c r="C58" s="33" t="s">
        <v>25</v>
      </c>
      <c r="D58" s="41"/>
      <c r="E58" s="41"/>
      <c r="F58" s="28" t="str">
        <f>E17</f>
        <v>Povodí Labe, státní podnik</v>
      </c>
      <c r="G58" s="41"/>
      <c r="H58" s="41"/>
      <c r="I58" s="33" t="s">
        <v>33</v>
      </c>
      <c r="J58" s="37" t="str">
        <f>E23</f>
        <v>Vodohospodářský rozvoj a výstavba a.s., Praha 5</v>
      </c>
      <c r="K58" s="41"/>
      <c r="L58" s="146"/>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36</v>
      </c>
      <c r="J59" s="37" t="str">
        <f>E26</f>
        <v xml:space="preserve"> </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130</v>
      </c>
      <c r="D61" s="173"/>
      <c r="E61" s="173"/>
      <c r="F61" s="173"/>
      <c r="G61" s="173"/>
      <c r="H61" s="173"/>
      <c r="I61" s="173"/>
      <c r="J61" s="174" t="s">
        <v>131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71</v>
      </c>
      <c r="D63" s="41"/>
      <c r="E63" s="41"/>
      <c r="F63" s="41"/>
      <c r="G63" s="41"/>
      <c r="H63" s="41"/>
      <c r="I63" s="41"/>
      <c r="J63" s="104">
        <f>J92</f>
        <v>0</v>
      </c>
      <c r="K63" s="41"/>
      <c r="L63" s="146"/>
      <c r="S63" s="39"/>
      <c r="T63" s="39"/>
      <c r="U63" s="39"/>
      <c r="V63" s="39"/>
      <c r="W63" s="39"/>
      <c r="X63" s="39"/>
      <c r="Y63" s="39"/>
      <c r="Z63" s="39"/>
      <c r="AA63" s="39"/>
      <c r="AB63" s="39"/>
      <c r="AC63" s="39"/>
      <c r="AD63" s="39"/>
      <c r="AE63" s="39"/>
      <c r="AU63" s="18" t="s">
        <v>132</v>
      </c>
    </row>
    <row r="64" s="9" customFormat="1" ht="24.96" customHeight="1">
      <c r="A64" s="9"/>
      <c r="B64" s="176"/>
      <c r="C64" s="177"/>
      <c r="D64" s="178" t="s">
        <v>133</v>
      </c>
      <c r="E64" s="179"/>
      <c r="F64" s="179"/>
      <c r="G64" s="179"/>
      <c r="H64" s="179"/>
      <c r="I64" s="179"/>
      <c r="J64" s="180">
        <f>J93</f>
        <v>0</v>
      </c>
      <c r="K64" s="177"/>
      <c r="L64" s="181"/>
      <c r="S64" s="9"/>
      <c r="T64" s="9"/>
      <c r="U64" s="9"/>
      <c r="V64" s="9"/>
      <c r="W64" s="9"/>
      <c r="X64" s="9"/>
      <c r="Y64" s="9"/>
      <c r="Z64" s="9"/>
      <c r="AA64" s="9"/>
      <c r="AB64" s="9"/>
      <c r="AC64" s="9"/>
      <c r="AD64" s="9"/>
      <c r="AE64" s="9"/>
    </row>
    <row r="65" s="10" customFormat="1" ht="19.92" customHeight="1">
      <c r="A65" s="10"/>
      <c r="B65" s="182"/>
      <c r="C65" s="127"/>
      <c r="D65" s="183" t="s">
        <v>134</v>
      </c>
      <c r="E65" s="184"/>
      <c r="F65" s="184"/>
      <c r="G65" s="184"/>
      <c r="H65" s="184"/>
      <c r="I65" s="184"/>
      <c r="J65" s="185">
        <f>J94</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180</v>
      </c>
      <c r="E66" s="184"/>
      <c r="F66" s="184"/>
      <c r="G66" s="184"/>
      <c r="H66" s="184"/>
      <c r="I66" s="184"/>
      <c r="J66" s="185">
        <f>J146</f>
        <v>0</v>
      </c>
      <c r="K66" s="127"/>
      <c r="L66" s="186"/>
      <c r="S66" s="10"/>
      <c r="T66" s="10"/>
      <c r="U66" s="10"/>
      <c r="V66" s="10"/>
      <c r="W66" s="10"/>
      <c r="X66" s="10"/>
      <c r="Y66" s="10"/>
      <c r="Z66" s="10"/>
      <c r="AA66" s="10"/>
      <c r="AB66" s="10"/>
      <c r="AC66" s="10"/>
      <c r="AD66" s="10"/>
      <c r="AE66" s="10"/>
    </row>
    <row r="67" s="10" customFormat="1" ht="19.92" customHeight="1">
      <c r="A67" s="10"/>
      <c r="B67" s="182"/>
      <c r="C67" s="127"/>
      <c r="D67" s="183" t="s">
        <v>181</v>
      </c>
      <c r="E67" s="184"/>
      <c r="F67" s="184"/>
      <c r="G67" s="184"/>
      <c r="H67" s="184"/>
      <c r="I67" s="184"/>
      <c r="J67" s="185">
        <f>J169</f>
        <v>0</v>
      </c>
      <c r="K67" s="127"/>
      <c r="L67" s="186"/>
      <c r="S67" s="10"/>
      <c r="T67" s="10"/>
      <c r="U67" s="10"/>
      <c r="V67" s="10"/>
      <c r="W67" s="10"/>
      <c r="X67" s="10"/>
      <c r="Y67" s="10"/>
      <c r="Z67" s="10"/>
      <c r="AA67" s="10"/>
      <c r="AB67" s="10"/>
      <c r="AC67" s="10"/>
      <c r="AD67" s="10"/>
      <c r="AE67" s="10"/>
    </row>
    <row r="68" s="10" customFormat="1" ht="19.92" customHeight="1">
      <c r="A68" s="10"/>
      <c r="B68" s="182"/>
      <c r="C68" s="127"/>
      <c r="D68" s="183" t="s">
        <v>182</v>
      </c>
      <c r="E68" s="184"/>
      <c r="F68" s="184"/>
      <c r="G68" s="184"/>
      <c r="H68" s="184"/>
      <c r="I68" s="184"/>
      <c r="J68" s="185">
        <f>J183</f>
        <v>0</v>
      </c>
      <c r="K68" s="127"/>
      <c r="L68" s="186"/>
      <c r="S68" s="10"/>
      <c r="T68" s="10"/>
      <c r="U68" s="10"/>
      <c r="V68" s="10"/>
      <c r="W68" s="10"/>
      <c r="X68" s="10"/>
      <c r="Y68" s="10"/>
      <c r="Z68" s="10"/>
      <c r="AA68" s="10"/>
      <c r="AB68" s="10"/>
      <c r="AC68" s="10"/>
      <c r="AD68" s="10"/>
      <c r="AE68" s="10"/>
    </row>
    <row r="69" s="10" customFormat="1" ht="19.92" customHeight="1">
      <c r="A69" s="10"/>
      <c r="B69" s="182"/>
      <c r="C69" s="127"/>
      <c r="D69" s="183" t="s">
        <v>183</v>
      </c>
      <c r="E69" s="184"/>
      <c r="F69" s="184"/>
      <c r="G69" s="184"/>
      <c r="H69" s="184"/>
      <c r="I69" s="184"/>
      <c r="J69" s="185">
        <f>J191</f>
        <v>0</v>
      </c>
      <c r="K69" s="127"/>
      <c r="L69" s="186"/>
      <c r="S69" s="10"/>
      <c r="T69" s="10"/>
      <c r="U69" s="10"/>
      <c r="V69" s="10"/>
      <c r="W69" s="10"/>
      <c r="X69" s="10"/>
      <c r="Y69" s="10"/>
      <c r="Z69" s="10"/>
      <c r="AA69" s="10"/>
      <c r="AB69" s="10"/>
      <c r="AC69" s="10"/>
      <c r="AD69" s="10"/>
      <c r="AE69" s="10"/>
    </row>
    <row r="70" s="10" customFormat="1" ht="19.92" customHeight="1">
      <c r="A70" s="10"/>
      <c r="B70" s="182"/>
      <c r="C70" s="127"/>
      <c r="D70" s="183" t="s">
        <v>184</v>
      </c>
      <c r="E70" s="184"/>
      <c r="F70" s="184"/>
      <c r="G70" s="184"/>
      <c r="H70" s="184"/>
      <c r="I70" s="184"/>
      <c r="J70" s="185">
        <f>J242</f>
        <v>0</v>
      </c>
      <c r="K70" s="127"/>
      <c r="L70" s="186"/>
      <c r="S70" s="10"/>
      <c r="T70" s="10"/>
      <c r="U70" s="10"/>
      <c r="V70" s="10"/>
      <c r="W70" s="10"/>
      <c r="X70" s="10"/>
      <c r="Y70" s="10"/>
      <c r="Z70" s="10"/>
      <c r="AA70" s="10"/>
      <c r="AB70" s="10"/>
      <c r="AC70" s="10"/>
      <c r="AD70" s="10"/>
      <c r="AE70" s="10"/>
    </row>
    <row r="71" s="2" customFormat="1" ht="21.84" customHeight="1">
      <c r="A71" s="39"/>
      <c r="B71" s="40"/>
      <c r="C71" s="41"/>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6.96" customHeight="1">
      <c r="A72" s="39"/>
      <c r="B72" s="61"/>
      <c r="C72" s="62"/>
      <c r="D72" s="62"/>
      <c r="E72" s="62"/>
      <c r="F72" s="62"/>
      <c r="G72" s="62"/>
      <c r="H72" s="62"/>
      <c r="I72" s="62"/>
      <c r="J72" s="62"/>
      <c r="K72" s="62"/>
      <c r="L72" s="146"/>
      <c r="S72" s="39"/>
      <c r="T72" s="39"/>
      <c r="U72" s="39"/>
      <c r="V72" s="39"/>
      <c r="W72" s="39"/>
      <c r="X72" s="39"/>
      <c r="Y72" s="39"/>
      <c r="Z72" s="39"/>
      <c r="AA72" s="39"/>
      <c r="AB72" s="39"/>
      <c r="AC72" s="39"/>
      <c r="AD72" s="39"/>
      <c r="AE72" s="39"/>
    </row>
    <row r="76" s="2" customFormat="1" ht="6.96" customHeight="1">
      <c r="A76" s="39"/>
      <c r="B76" s="63"/>
      <c r="C76" s="64"/>
      <c r="D76" s="64"/>
      <c r="E76" s="64"/>
      <c r="F76" s="64"/>
      <c r="G76" s="64"/>
      <c r="H76" s="64"/>
      <c r="I76" s="64"/>
      <c r="J76" s="64"/>
      <c r="K76" s="64"/>
      <c r="L76" s="146"/>
      <c r="S76" s="39"/>
      <c r="T76" s="39"/>
      <c r="U76" s="39"/>
      <c r="V76" s="39"/>
      <c r="W76" s="39"/>
      <c r="X76" s="39"/>
      <c r="Y76" s="39"/>
      <c r="Z76" s="39"/>
      <c r="AA76" s="39"/>
      <c r="AB76" s="39"/>
      <c r="AC76" s="39"/>
      <c r="AD76" s="39"/>
      <c r="AE76" s="39"/>
    </row>
    <row r="77" s="2" customFormat="1" ht="24.96" customHeight="1">
      <c r="A77" s="39"/>
      <c r="B77" s="40"/>
      <c r="C77" s="24" t="s">
        <v>135</v>
      </c>
      <c r="D77" s="41"/>
      <c r="E77" s="41"/>
      <c r="F77" s="41"/>
      <c r="G77" s="41"/>
      <c r="H77" s="41"/>
      <c r="I77" s="41"/>
      <c r="J77" s="41"/>
      <c r="K77" s="41"/>
      <c r="L77" s="14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16</v>
      </c>
      <c r="D79" s="41"/>
      <c r="E79" s="41"/>
      <c r="F79" s="41"/>
      <c r="G79" s="41"/>
      <c r="H79" s="41"/>
      <c r="I79" s="41"/>
      <c r="J79" s="41"/>
      <c r="K79" s="41"/>
      <c r="L79" s="146"/>
      <c r="S79" s="39"/>
      <c r="T79" s="39"/>
      <c r="U79" s="39"/>
      <c r="V79" s="39"/>
      <c r="W79" s="39"/>
      <c r="X79" s="39"/>
      <c r="Y79" s="39"/>
      <c r="Z79" s="39"/>
      <c r="AA79" s="39"/>
      <c r="AB79" s="39"/>
      <c r="AC79" s="39"/>
      <c r="AD79" s="39"/>
      <c r="AE79" s="39"/>
    </row>
    <row r="80" s="2" customFormat="1" ht="16.5" customHeight="1">
      <c r="A80" s="39"/>
      <c r="B80" s="40"/>
      <c r="C80" s="41"/>
      <c r="D80" s="41"/>
      <c r="E80" s="171" t="str">
        <f>E7</f>
        <v>Úpa, Malá Úpa, odstranění povodňových škod</v>
      </c>
      <c r="F80" s="33"/>
      <c r="G80" s="33"/>
      <c r="H80" s="33"/>
      <c r="I80" s="41"/>
      <c r="J80" s="41"/>
      <c r="K80" s="41"/>
      <c r="L80" s="146"/>
      <c r="S80" s="39"/>
      <c r="T80" s="39"/>
      <c r="U80" s="39"/>
      <c r="V80" s="39"/>
      <c r="W80" s="39"/>
      <c r="X80" s="39"/>
      <c r="Y80" s="39"/>
      <c r="Z80" s="39"/>
      <c r="AA80" s="39"/>
      <c r="AB80" s="39"/>
      <c r="AC80" s="39"/>
      <c r="AD80" s="39"/>
      <c r="AE80" s="39"/>
    </row>
    <row r="81" s="1" customFormat="1" ht="12" customHeight="1">
      <c r="B81" s="22"/>
      <c r="C81" s="33" t="s">
        <v>125</v>
      </c>
      <c r="D81" s="23"/>
      <c r="E81" s="23"/>
      <c r="F81" s="23"/>
      <c r="G81" s="23"/>
      <c r="H81" s="23"/>
      <c r="I81" s="23"/>
      <c r="J81" s="23"/>
      <c r="K81" s="23"/>
      <c r="L81" s="21"/>
    </row>
    <row r="82" s="2" customFormat="1" ht="16.5" customHeight="1">
      <c r="A82" s="39"/>
      <c r="B82" s="40"/>
      <c r="C82" s="41"/>
      <c r="D82" s="41"/>
      <c r="E82" s="171" t="s">
        <v>126</v>
      </c>
      <c r="F82" s="41"/>
      <c r="G82" s="41"/>
      <c r="H82" s="41"/>
      <c r="I82" s="41"/>
      <c r="J82" s="41"/>
      <c r="K82" s="41"/>
      <c r="L82" s="146"/>
      <c r="S82" s="39"/>
      <c r="T82" s="39"/>
      <c r="U82" s="39"/>
      <c r="V82" s="39"/>
      <c r="W82" s="39"/>
      <c r="X82" s="39"/>
      <c r="Y82" s="39"/>
      <c r="Z82" s="39"/>
      <c r="AA82" s="39"/>
      <c r="AB82" s="39"/>
      <c r="AC82" s="39"/>
      <c r="AD82" s="39"/>
      <c r="AE82" s="39"/>
    </row>
    <row r="83" s="2" customFormat="1" ht="12" customHeight="1">
      <c r="A83" s="39"/>
      <c r="B83" s="40"/>
      <c r="C83" s="33" t="s">
        <v>127</v>
      </c>
      <c r="D83" s="41"/>
      <c r="E83" s="41"/>
      <c r="F83" s="41"/>
      <c r="G83" s="41"/>
      <c r="H83" s="41"/>
      <c r="I83" s="41"/>
      <c r="J83" s="41"/>
      <c r="K83" s="41"/>
      <c r="L83" s="146"/>
      <c r="S83" s="39"/>
      <c r="T83" s="39"/>
      <c r="U83" s="39"/>
      <c r="V83" s="39"/>
      <c r="W83" s="39"/>
      <c r="X83" s="39"/>
      <c r="Y83" s="39"/>
      <c r="Z83" s="39"/>
      <c r="AA83" s="39"/>
      <c r="AB83" s="39"/>
      <c r="AC83" s="39"/>
      <c r="AD83" s="39"/>
      <c r="AE83" s="39"/>
    </row>
    <row r="84" s="2" customFormat="1" ht="30" customHeight="1">
      <c r="A84" s="39"/>
      <c r="B84" s="40"/>
      <c r="C84" s="41"/>
      <c r="D84" s="41"/>
      <c r="E84" s="71" t="str">
        <f>E11</f>
        <v>SO 02 - Opravy stabilizačních prahů adm. ř. km 56,760-57,000</v>
      </c>
      <c r="F84" s="41"/>
      <c r="G84" s="41"/>
      <c r="H84" s="41"/>
      <c r="I84" s="41"/>
      <c r="J84" s="41"/>
      <c r="K84" s="41"/>
      <c r="L84" s="146"/>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46"/>
      <c r="S85" s="39"/>
      <c r="T85" s="39"/>
      <c r="U85" s="39"/>
      <c r="V85" s="39"/>
      <c r="W85" s="39"/>
      <c r="X85" s="39"/>
      <c r="Y85" s="39"/>
      <c r="Z85" s="39"/>
      <c r="AA85" s="39"/>
      <c r="AB85" s="39"/>
      <c r="AC85" s="39"/>
      <c r="AD85" s="39"/>
      <c r="AE85" s="39"/>
    </row>
    <row r="86" s="2" customFormat="1" ht="12" customHeight="1">
      <c r="A86" s="39"/>
      <c r="B86" s="40"/>
      <c r="C86" s="33" t="s">
        <v>21</v>
      </c>
      <c r="D86" s="41"/>
      <c r="E86" s="41"/>
      <c r="F86" s="28" t="str">
        <f>F14</f>
        <v xml:space="preserve"> </v>
      </c>
      <c r="G86" s="41"/>
      <c r="H86" s="41"/>
      <c r="I86" s="33" t="s">
        <v>23</v>
      </c>
      <c r="J86" s="74" t="str">
        <f>IF(J14="","",J14)</f>
        <v>16.12.2025</v>
      </c>
      <c r="K86" s="41"/>
      <c r="L86" s="146"/>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41"/>
      <c r="J87" s="41"/>
      <c r="K87" s="41"/>
      <c r="L87" s="146"/>
      <c r="S87" s="39"/>
      <c r="T87" s="39"/>
      <c r="U87" s="39"/>
      <c r="V87" s="39"/>
      <c r="W87" s="39"/>
      <c r="X87" s="39"/>
      <c r="Y87" s="39"/>
      <c r="Z87" s="39"/>
      <c r="AA87" s="39"/>
      <c r="AB87" s="39"/>
      <c r="AC87" s="39"/>
      <c r="AD87" s="39"/>
      <c r="AE87" s="39"/>
    </row>
    <row r="88" s="2" customFormat="1" ht="40.05" customHeight="1">
      <c r="A88" s="39"/>
      <c r="B88" s="40"/>
      <c r="C88" s="33" t="s">
        <v>25</v>
      </c>
      <c r="D88" s="41"/>
      <c r="E88" s="41"/>
      <c r="F88" s="28" t="str">
        <f>E17</f>
        <v>Povodí Labe, státní podnik</v>
      </c>
      <c r="G88" s="41"/>
      <c r="H88" s="41"/>
      <c r="I88" s="33" t="s">
        <v>33</v>
      </c>
      <c r="J88" s="37" t="str">
        <f>E23</f>
        <v>Vodohospodářský rozvoj a výstavba a.s., Praha 5</v>
      </c>
      <c r="K88" s="41"/>
      <c r="L88" s="146"/>
      <c r="S88" s="39"/>
      <c r="T88" s="39"/>
      <c r="U88" s="39"/>
      <c r="V88" s="39"/>
      <c r="W88" s="39"/>
      <c r="X88" s="39"/>
      <c r="Y88" s="39"/>
      <c r="Z88" s="39"/>
      <c r="AA88" s="39"/>
      <c r="AB88" s="39"/>
      <c r="AC88" s="39"/>
      <c r="AD88" s="39"/>
      <c r="AE88" s="39"/>
    </row>
    <row r="89" s="2" customFormat="1" ht="15.15" customHeight="1">
      <c r="A89" s="39"/>
      <c r="B89" s="40"/>
      <c r="C89" s="33" t="s">
        <v>31</v>
      </c>
      <c r="D89" s="41"/>
      <c r="E89" s="41"/>
      <c r="F89" s="28" t="str">
        <f>IF(E20="","",E20)</f>
        <v>Vyplň údaj</v>
      </c>
      <c r="G89" s="41"/>
      <c r="H89" s="41"/>
      <c r="I89" s="33" t="s">
        <v>36</v>
      </c>
      <c r="J89" s="37" t="str">
        <f>E26</f>
        <v xml:space="preserve"> </v>
      </c>
      <c r="K89" s="41"/>
      <c r="L89" s="146"/>
      <c r="S89" s="39"/>
      <c r="T89" s="39"/>
      <c r="U89" s="39"/>
      <c r="V89" s="39"/>
      <c r="W89" s="39"/>
      <c r="X89" s="39"/>
      <c r="Y89" s="39"/>
      <c r="Z89" s="39"/>
      <c r="AA89" s="39"/>
      <c r="AB89" s="39"/>
      <c r="AC89" s="39"/>
      <c r="AD89" s="39"/>
      <c r="AE89" s="39"/>
    </row>
    <row r="90" s="2" customFormat="1" ht="10.32" customHeight="1">
      <c r="A90" s="39"/>
      <c r="B90" s="40"/>
      <c r="C90" s="41"/>
      <c r="D90" s="41"/>
      <c r="E90" s="41"/>
      <c r="F90" s="41"/>
      <c r="G90" s="41"/>
      <c r="H90" s="41"/>
      <c r="I90" s="41"/>
      <c r="J90" s="41"/>
      <c r="K90" s="41"/>
      <c r="L90" s="146"/>
      <c r="S90" s="39"/>
      <c r="T90" s="39"/>
      <c r="U90" s="39"/>
      <c r="V90" s="39"/>
      <c r="W90" s="39"/>
      <c r="X90" s="39"/>
      <c r="Y90" s="39"/>
      <c r="Z90" s="39"/>
      <c r="AA90" s="39"/>
      <c r="AB90" s="39"/>
      <c r="AC90" s="39"/>
      <c r="AD90" s="39"/>
      <c r="AE90" s="39"/>
    </row>
    <row r="91" s="11" customFormat="1" ht="29.28" customHeight="1">
      <c r="A91" s="187"/>
      <c r="B91" s="188"/>
      <c r="C91" s="189" t="s">
        <v>136</v>
      </c>
      <c r="D91" s="190" t="s">
        <v>58</v>
      </c>
      <c r="E91" s="190" t="s">
        <v>54</v>
      </c>
      <c r="F91" s="190" t="s">
        <v>55</v>
      </c>
      <c r="G91" s="190" t="s">
        <v>137</v>
      </c>
      <c r="H91" s="190" t="s">
        <v>138</v>
      </c>
      <c r="I91" s="190" t="s">
        <v>139</v>
      </c>
      <c r="J91" s="190" t="s">
        <v>131</v>
      </c>
      <c r="K91" s="191" t="s">
        <v>140</v>
      </c>
      <c r="L91" s="192"/>
      <c r="M91" s="94" t="s">
        <v>19</v>
      </c>
      <c r="N91" s="95" t="s">
        <v>43</v>
      </c>
      <c r="O91" s="95" t="s">
        <v>141</v>
      </c>
      <c r="P91" s="95" t="s">
        <v>142</v>
      </c>
      <c r="Q91" s="95" t="s">
        <v>143</v>
      </c>
      <c r="R91" s="95" t="s">
        <v>144</v>
      </c>
      <c r="S91" s="95" t="s">
        <v>145</v>
      </c>
      <c r="T91" s="96" t="s">
        <v>146</v>
      </c>
      <c r="U91" s="187"/>
      <c r="V91" s="187"/>
      <c r="W91" s="187"/>
      <c r="X91" s="187"/>
      <c r="Y91" s="187"/>
      <c r="Z91" s="187"/>
      <c r="AA91" s="187"/>
      <c r="AB91" s="187"/>
      <c r="AC91" s="187"/>
      <c r="AD91" s="187"/>
      <c r="AE91" s="187"/>
    </row>
    <row r="92" s="2" customFormat="1" ht="22.8" customHeight="1">
      <c r="A92" s="39"/>
      <c r="B92" s="40"/>
      <c r="C92" s="101" t="s">
        <v>147</v>
      </c>
      <c r="D92" s="41"/>
      <c r="E92" s="41"/>
      <c r="F92" s="41"/>
      <c r="G92" s="41"/>
      <c r="H92" s="41"/>
      <c r="I92" s="41"/>
      <c r="J92" s="193">
        <f>BK92</f>
        <v>0</v>
      </c>
      <c r="K92" s="41"/>
      <c r="L92" s="45"/>
      <c r="M92" s="97"/>
      <c r="N92" s="194"/>
      <c r="O92" s="98"/>
      <c r="P92" s="195">
        <f>P93</f>
        <v>0</v>
      </c>
      <c r="Q92" s="98"/>
      <c r="R92" s="195">
        <f>R93</f>
        <v>384.32373680000001</v>
      </c>
      <c r="S92" s="98"/>
      <c r="T92" s="196">
        <f>T93</f>
        <v>16.480540000000001</v>
      </c>
      <c r="U92" s="39"/>
      <c r="V92" s="39"/>
      <c r="W92" s="39"/>
      <c r="X92" s="39"/>
      <c r="Y92" s="39"/>
      <c r="Z92" s="39"/>
      <c r="AA92" s="39"/>
      <c r="AB92" s="39"/>
      <c r="AC92" s="39"/>
      <c r="AD92" s="39"/>
      <c r="AE92" s="39"/>
      <c r="AT92" s="18" t="s">
        <v>72</v>
      </c>
      <c r="AU92" s="18" t="s">
        <v>132</v>
      </c>
      <c r="BK92" s="197">
        <f>BK93</f>
        <v>0</v>
      </c>
    </row>
    <row r="93" s="12" customFormat="1" ht="25.92" customHeight="1">
      <c r="A93" s="12"/>
      <c r="B93" s="198"/>
      <c r="C93" s="199"/>
      <c r="D93" s="200" t="s">
        <v>72</v>
      </c>
      <c r="E93" s="201" t="s">
        <v>148</v>
      </c>
      <c r="F93" s="201" t="s">
        <v>149</v>
      </c>
      <c r="G93" s="199"/>
      <c r="H93" s="199"/>
      <c r="I93" s="202"/>
      <c r="J93" s="203">
        <f>BK93</f>
        <v>0</v>
      </c>
      <c r="K93" s="199"/>
      <c r="L93" s="204"/>
      <c r="M93" s="205"/>
      <c r="N93" s="206"/>
      <c r="O93" s="206"/>
      <c r="P93" s="207">
        <f>P94+P146+P169+P183+P191+P242</f>
        <v>0</v>
      </c>
      <c r="Q93" s="206"/>
      <c r="R93" s="207">
        <f>R94+R146+R169+R183+R191+R242</f>
        <v>384.32373680000001</v>
      </c>
      <c r="S93" s="206"/>
      <c r="T93" s="208">
        <f>T94+T146+T169+T183+T191+T242</f>
        <v>16.480540000000001</v>
      </c>
      <c r="U93" s="12"/>
      <c r="V93" s="12"/>
      <c r="W93" s="12"/>
      <c r="X93" s="12"/>
      <c r="Y93" s="12"/>
      <c r="Z93" s="12"/>
      <c r="AA93" s="12"/>
      <c r="AB93" s="12"/>
      <c r="AC93" s="12"/>
      <c r="AD93" s="12"/>
      <c r="AE93" s="12"/>
      <c r="AR93" s="209" t="s">
        <v>80</v>
      </c>
      <c r="AT93" s="210" t="s">
        <v>72</v>
      </c>
      <c r="AU93" s="210" t="s">
        <v>73</v>
      </c>
      <c r="AY93" s="209" t="s">
        <v>150</v>
      </c>
      <c r="BK93" s="211">
        <f>BK94+BK146+BK169+BK183+BK191+BK242</f>
        <v>0</v>
      </c>
    </row>
    <row r="94" s="12" customFormat="1" ht="22.8" customHeight="1">
      <c r="A94" s="12"/>
      <c r="B94" s="198"/>
      <c r="C94" s="199"/>
      <c r="D94" s="200" t="s">
        <v>72</v>
      </c>
      <c r="E94" s="212" t="s">
        <v>80</v>
      </c>
      <c r="F94" s="212" t="s">
        <v>151</v>
      </c>
      <c r="G94" s="199"/>
      <c r="H94" s="199"/>
      <c r="I94" s="202"/>
      <c r="J94" s="213">
        <f>BK94</f>
        <v>0</v>
      </c>
      <c r="K94" s="199"/>
      <c r="L94" s="204"/>
      <c r="M94" s="205"/>
      <c r="N94" s="206"/>
      <c r="O94" s="206"/>
      <c r="P94" s="207">
        <f>SUM(P95:P145)</f>
        <v>0</v>
      </c>
      <c r="Q94" s="206"/>
      <c r="R94" s="207">
        <f>SUM(R95:R145)</f>
        <v>0.0040800000000000003</v>
      </c>
      <c r="S94" s="206"/>
      <c r="T94" s="208">
        <f>SUM(T95:T145)</f>
        <v>15.282</v>
      </c>
      <c r="U94" s="12"/>
      <c r="V94" s="12"/>
      <c r="W94" s="12"/>
      <c r="X94" s="12"/>
      <c r="Y94" s="12"/>
      <c r="Z94" s="12"/>
      <c r="AA94" s="12"/>
      <c r="AB94" s="12"/>
      <c r="AC94" s="12"/>
      <c r="AD94" s="12"/>
      <c r="AE94" s="12"/>
      <c r="AR94" s="209" t="s">
        <v>80</v>
      </c>
      <c r="AT94" s="210" t="s">
        <v>72</v>
      </c>
      <c r="AU94" s="210" t="s">
        <v>80</v>
      </c>
      <c r="AY94" s="209" t="s">
        <v>150</v>
      </c>
      <c r="BK94" s="211">
        <f>SUM(BK95:BK145)</f>
        <v>0</v>
      </c>
    </row>
    <row r="95" s="2" customFormat="1" ht="16.5" customHeight="1">
      <c r="A95" s="39"/>
      <c r="B95" s="40"/>
      <c r="C95" s="214" t="s">
        <v>80</v>
      </c>
      <c r="D95" s="214" t="s">
        <v>152</v>
      </c>
      <c r="E95" s="215" t="s">
        <v>185</v>
      </c>
      <c r="F95" s="216" t="s">
        <v>186</v>
      </c>
      <c r="G95" s="217" t="s">
        <v>187</v>
      </c>
      <c r="H95" s="218">
        <v>1</v>
      </c>
      <c r="I95" s="219"/>
      <c r="J95" s="220">
        <f>ROUND(I95*H95,2)</f>
        <v>0</v>
      </c>
      <c r="K95" s="216" t="s">
        <v>19</v>
      </c>
      <c r="L95" s="45"/>
      <c r="M95" s="221" t="s">
        <v>19</v>
      </c>
      <c r="N95" s="222" t="s">
        <v>46</v>
      </c>
      <c r="O95" s="86"/>
      <c r="P95" s="223">
        <f>O95*H95</f>
        <v>0</v>
      </c>
      <c r="Q95" s="223">
        <v>0</v>
      </c>
      <c r="R95" s="223">
        <f>Q95*H95</f>
        <v>0</v>
      </c>
      <c r="S95" s="223">
        <v>0.54000000000000004</v>
      </c>
      <c r="T95" s="224">
        <f>S95*H95</f>
        <v>0.54000000000000004</v>
      </c>
      <c r="U95" s="39"/>
      <c r="V95" s="39"/>
      <c r="W95" s="39"/>
      <c r="X95" s="39"/>
      <c r="Y95" s="39"/>
      <c r="Z95" s="39"/>
      <c r="AA95" s="39"/>
      <c r="AB95" s="39"/>
      <c r="AC95" s="39"/>
      <c r="AD95" s="39"/>
      <c r="AE95" s="39"/>
      <c r="AR95" s="225" t="s">
        <v>156</v>
      </c>
      <c r="AT95" s="225" t="s">
        <v>152</v>
      </c>
      <c r="AU95" s="225" t="s">
        <v>82</v>
      </c>
      <c r="AY95" s="18" t="s">
        <v>150</v>
      </c>
      <c r="BE95" s="226">
        <f>IF(N95="základní",J95,0)</f>
        <v>0</v>
      </c>
      <c r="BF95" s="226">
        <f>IF(N95="snížená",J95,0)</f>
        <v>0</v>
      </c>
      <c r="BG95" s="226">
        <f>IF(N95="zákl. přenesená",J95,0)</f>
        <v>0</v>
      </c>
      <c r="BH95" s="226">
        <f>IF(N95="sníž. přenesená",J95,0)</f>
        <v>0</v>
      </c>
      <c r="BI95" s="226">
        <f>IF(N95="nulová",J95,0)</f>
        <v>0</v>
      </c>
      <c r="BJ95" s="18" t="s">
        <v>156</v>
      </c>
      <c r="BK95" s="226">
        <f>ROUND(I95*H95,2)</f>
        <v>0</v>
      </c>
      <c r="BL95" s="18" t="s">
        <v>156</v>
      </c>
      <c r="BM95" s="225" t="s">
        <v>188</v>
      </c>
    </row>
    <row r="96" s="2" customFormat="1">
      <c r="A96" s="39"/>
      <c r="B96" s="40"/>
      <c r="C96" s="41"/>
      <c r="D96" s="227" t="s">
        <v>158</v>
      </c>
      <c r="E96" s="41"/>
      <c r="F96" s="228" t="s">
        <v>186</v>
      </c>
      <c r="G96" s="41"/>
      <c r="H96" s="41"/>
      <c r="I96" s="229"/>
      <c r="J96" s="41"/>
      <c r="K96" s="41"/>
      <c r="L96" s="45"/>
      <c r="M96" s="230"/>
      <c r="N96" s="231"/>
      <c r="O96" s="86"/>
      <c r="P96" s="86"/>
      <c r="Q96" s="86"/>
      <c r="R96" s="86"/>
      <c r="S96" s="86"/>
      <c r="T96" s="87"/>
      <c r="U96" s="39"/>
      <c r="V96" s="39"/>
      <c r="W96" s="39"/>
      <c r="X96" s="39"/>
      <c r="Y96" s="39"/>
      <c r="Z96" s="39"/>
      <c r="AA96" s="39"/>
      <c r="AB96" s="39"/>
      <c r="AC96" s="39"/>
      <c r="AD96" s="39"/>
      <c r="AE96" s="39"/>
      <c r="AT96" s="18" t="s">
        <v>158</v>
      </c>
      <c r="AU96" s="18" t="s">
        <v>82</v>
      </c>
    </row>
    <row r="97" s="2" customFormat="1">
      <c r="A97" s="39"/>
      <c r="B97" s="40"/>
      <c r="C97" s="41"/>
      <c r="D97" s="227" t="s">
        <v>159</v>
      </c>
      <c r="E97" s="41"/>
      <c r="F97" s="232" t="s">
        <v>189</v>
      </c>
      <c r="G97" s="41"/>
      <c r="H97" s="41"/>
      <c r="I97" s="229"/>
      <c r="J97" s="41"/>
      <c r="K97" s="41"/>
      <c r="L97" s="45"/>
      <c r="M97" s="230"/>
      <c r="N97" s="231"/>
      <c r="O97" s="86"/>
      <c r="P97" s="86"/>
      <c r="Q97" s="86"/>
      <c r="R97" s="86"/>
      <c r="S97" s="86"/>
      <c r="T97" s="87"/>
      <c r="U97" s="39"/>
      <c r="V97" s="39"/>
      <c r="W97" s="39"/>
      <c r="X97" s="39"/>
      <c r="Y97" s="39"/>
      <c r="Z97" s="39"/>
      <c r="AA97" s="39"/>
      <c r="AB97" s="39"/>
      <c r="AC97" s="39"/>
      <c r="AD97" s="39"/>
      <c r="AE97" s="39"/>
      <c r="AT97" s="18" t="s">
        <v>159</v>
      </c>
      <c r="AU97" s="18" t="s">
        <v>82</v>
      </c>
    </row>
    <row r="98" s="2" customFormat="1" ht="16.5" customHeight="1">
      <c r="A98" s="39"/>
      <c r="B98" s="40"/>
      <c r="C98" s="214" t="s">
        <v>82</v>
      </c>
      <c r="D98" s="214" t="s">
        <v>152</v>
      </c>
      <c r="E98" s="215" t="s">
        <v>190</v>
      </c>
      <c r="F98" s="216" t="s">
        <v>191</v>
      </c>
      <c r="G98" s="217" t="s">
        <v>187</v>
      </c>
      <c r="H98" s="218">
        <v>1</v>
      </c>
      <c r="I98" s="219"/>
      <c r="J98" s="220">
        <f>ROUND(I98*H98,2)</f>
        <v>0</v>
      </c>
      <c r="K98" s="216" t="s">
        <v>19</v>
      </c>
      <c r="L98" s="45"/>
      <c r="M98" s="221" t="s">
        <v>19</v>
      </c>
      <c r="N98" s="222" t="s">
        <v>46</v>
      </c>
      <c r="O98" s="86"/>
      <c r="P98" s="223">
        <f>O98*H98</f>
        <v>0</v>
      </c>
      <c r="Q98" s="223">
        <v>0.0040800000000000003</v>
      </c>
      <c r="R98" s="223">
        <f>Q98*H98</f>
        <v>0.0040800000000000003</v>
      </c>
      <c r="S98" s="223">
        <v>0</v>
      </c>
      <c r="T98" s="224">
        <f>S98*H98</f>
        <v>0</v>
      </c>
      <c r="U98" s="39"/>
      <c r="V98" s="39"/>
      <c r="W98" s="39"/>
      <c r="X98" s="39"/>
      <c r="Y98" s="39"/>
      <c r="Z98" s="39"/>
      <c r="AA98" s="39"/>
      <c r="AB98" s="39"/>
      <c r="AC98" s="39"/>
      <c r="AD98" s="39"/>
      <c r="AE98" s="39"/>
      <c r="AR98" s="225" t="s">
        <v>156</v>
      </c>
      <c r="AT98" s="225" t="s">
        <v>152</v>
      </c>
      <c r="AU98" s="225" t="s">
        <v>82</v>
      </c>
      <c r="AY98" s="18" t="s">
        <v>150</v>
      </c>
      <c r="BE98" s="226">
        <f>IF(N98="základní",J98,0)</f>
        <v>0</v>
      </c>
      <c r="BF98" s="226">
        <f>IF(N98="snížená",J98,0)</f>
        <v>0</v>
      </c>
      <c r="BG98" s="226">
        <f>IF(N98="zákl. přenesená",J98,0)</f>
        <v>0</v>
      </c>
      <c r="BH98" s="226">
        <f>IF(N98="sníž. přenesená",J98,0)</f>
        <v>0</v>
      </c>
      <c r="BI98" s="226">
        <f>IF(N98="nulová",J98,0)</f>
        <v>0</v>
      </c>
      <c r="BJ98" s="18" t="s">
        <v>156</v>
      </c>
      <c r="BK98" s="226">
        <f>ROUND(I98*H98,2)</f>
        <v>0</v>
      </c>
      <c r="BL98" s="18" t="s">
        <v>156</v>
      </c>
      <c r="BM98" s="225" t="s">
        <v>192</v>
      </c>
    </row>
    <row r="99" s="2" customFormat="1">
      <c r="A99" s="39"/>
      <c r="B99" s="40"/>
      <c r="C99" s="41"/>
      <c r="D99" s="227" t="s">
        <v>158</v>
      </c>
      <c r="E99" s="41"/>
      <c r="F99" s="228" t="s">
        <v>191</v>
      </c>
      <c r="G99" s="41"/>
      <c r="H99" s="41"/>
      <c r="I99" s="229"/>
      <c r="J99" s="41"/>
      <c r="K99" s="41"/>
      <c r="L99" s="45"/>
      <c r="M99" s="230"/>
      <c r="N99" s="231"/>
      <c r="O99" s="86"/>
      <c r="P99" s="86"/>
      <c r="Q99" s="86"/>
      <c r="R99" s="86"/>
      <c r="S99" s="86"/>
      <c r="T99" s="87"/>
      <c r="U99" s="39"/>
      <c r="V99" s="39"/>
      <c r="W99" s="39"/>
      <c r="X99" s="39"/>
      <c r="Y99" s="39"/>
      <c r="Z99" s="39"/>
      <c r="AA99" s="39"/>
      <c r="AB99" s="39"/>
      <c r="AC99" s="39"/>
      <c r="AD99" s="39"/>
      <c r="AE99" s="39"/>
      <c r="AT99" s="18" t="s">
        <v>158</v>
      </c>
      <c r="AU99" s="18" t="s">
        <v>82</v>
      </c>
    </row>
    <row r="100" s="2" customFormat="1" ht="16.5" customHeight="1">
      <c r="A100" s="39"/>
      <c r="B100" s="40"/>
      <c r="C100" s="214" t="s">
        <v>168</v>
      </c>
      <c r="D100" s="214" t="s">
        <v>152</v>
      </c>
      <c r="E100" s="215" t="s">
        <v>193</v>
      </c>
      <c r="F100" s="216" t="s">
        <v>194</v>
      </c>
      <c r="G100" s="217" t="s">
        <v>155</v>
      </c>
      <c r="H100" s="218">
        <v>8.0999999999999996</v>
      </c>
      <c r="I100" s="219"/>
      <c r="J100" s="220">
        <f>ROUND(I100*H100,2)</f>
        <v>0</v>
      </c>
      <c r="K100" s="216" t="s">
        <v>195</v>
      </c>
      <c r="L100" s="45"/>
      <c r="M100" s="221" t="s">
        <v>19</v>
      </c>
      <c r="N100" s="222" t="s">
        <v>46</v>
      </c>
      <c r="O100" s="86"/>
      <c r="P100" s="223">
        <f>O100*H100</f>
        <v>0</v>
      </c>
      <c r="Q100" s="223">
        <v>0</v>
      </c>
      <c r="R100" s="223">
        <f>Q100*H100</f>
        <v>0</v>
      </c>
      <c r="S100" s="223">
        <v>1.8200000000000001</v>
      </c>
      <c r="T100" s="224">
        <f>S100*H100</f>
        <v>14.741999999999999</v>
      </c>
      <c r="U100" s="39"/>
      <c r="V100" s="39"/>
      <c r="W100" s="39"/>
      <c r="X100" s="39"/>
      <c r="Y100" s="39"/>
      <c r="Z100" s="39"/>
      <c r="AA100" s="39"/>
      <c r="AB100" s="39"/>
      <c r="AC100" s="39"/>
      <c r="AD100" s="39"/>
      <c r="AE100" s="39"/>
      <c r="AR100" s="225" t="s">
        <v>156</v>
      </c>
      <c r="AT100" s="225" t="s">
        <v>152</v>
      </c>
      <c r="AU100" s="225" t="s">
        <v>82</v>
      </c>
      <c r="AY100" s="18" t="s">
        <v>150</v>
      </c>
      <c r="BE100" s="226">
        <f>IF(N100="základní",J100,0)</f>
        <v>0</v>
      </c>
      <c r="BF100" s="226">
        <f>IF(N100="snížená",J100,0)</f>
        <v>0</v>
      </c>
      <c r="BG100" s="226">
        <f>IF(N100="zákl. přenesená",J100,0)</f>
        <v>0</v>
      </c>
      <c r="BH100" s="226">
        <f>IF(N100="sníž. přenesená",J100,0)</f>
        <v>0</v>
      </c>
      <c r="BI100" s="226">
        <f>IF(N100="nulová",J100,0)</f>
        <v>0</v>
      </c>
      <c r="BJ100" s="18" t="s">
        <v>156</v>
      </c>
      <c r="BK100" s="226">
        <f>ROUND(I100*H100,2)</f>
        <v>0</v>
      </c>
      <c r="BL100" s="18" t="s">
        <v>156</v>
      </c>
      <c r="BM100" s="225" t="s">
        <v>196</v>
      </c>
    </row>
    <row r="101" s="2" customFormat="1">
      <c r="A101" s="39"/>
      <c r="B101" s="40"/>
      <c r="C101" s="41"/>
      <c r="D101" s="227" t="s">
        <v>158</v>
      </c>
      <c r="E101" s="41"/>
      <c r="F101" s="228" t="s">
        <v>197</v>
      </c>
      <c r="G101" s="41"/>
      <c r="H101" s="41"/>
      <c r="I101" s="229"/>
      <c r="J101" s="41"/>
      <c r="K101" s="41"/>
      <c r="L101" s="45"/>
      <c r="M101" s="230"/>
      <c r="N101" s="231"/>
      <c r="O101" s="86"/>
      <c r="P101" s="86"/>
      <c r="Q101" s="86"/>
      <c r="R101" s="86"/>
      <c r="S101" s="86"/>
      <c r="T101" s="87"/>
      <c r="U101" s="39"/>
      <c r="V101" s="39"/>
      <c r="W101" s="39"/>
      <c r="X101" s="39"/>
      <c r="Y101" s="39"/>
      <c r="Z101" s="39"/>
      <c r="AA101" s="39"/>
      <c r="AB101" s="39"/>
      <c r="AC101" s="39"/>
      <c r="AD101" s="39"/>
      <c r="AE101" s="39"/>
      <c r="AT101" s="18" t="s">
        <v>158</v>
      </c>
      <c r="AU101" s="18" t="s">
        <v>82</v>
      </c>
    </row>
    <row r="102" s="2" customFormat="1">
      <c r="A102" s="39"/>
      <c r="B102" s="40"/>
      <c r="C102" s="41"/>
      <c r="D102" s="247" t="s">
        <v>198</v>
      </c>
      <c r="E102" s="41"/>
      <c r="F102" s="248" t="s">
        <v>199</v>
      </c>
      <c r="G102" s="41"/>
      <c r="H102" s="41"/>
      <c r="I102" s="229"/>
      <c r="J102" s="41"/>
      <c r="K102" s="41"/>
      <c r="L102" s="45"/>
      <c r="M102" s="230"/>
      <c r="N102" s="231"/>
      <c r="O102" s="86"/>
      <c r="P102" s="86"/>
      <c r="Q102" s="86"/>
      <c r="R102" s="86"/>
      <c r="S102" s="86"/>
      <c r="T102" s="87"/>
      <c r="U102" s="39"/>
      <c r="V102" s="39"/>
      <c r="W102" s="39"/>
      <c r="X102" s="39"/>
      <c r="Y102" s="39"/>
      <c r="Z102" s="39"/>
      <c r="AA102" s="39"/>
      <c r="AB102" s="39"/>
      <c r="AC102" s="39"/>
      <c r="AD102" s="39"/>
      <c r="AE102" s="39"/>
      <c r="AT102" s="18" t="s">
        <v>198</v>
      </c>
      <c r="AU102" s="18" t="s">
        <v>82</v>
      </c>
    </row>
    <row r="103" s="14" customFormat="1">
      <c r="A103" s="14"/>
      <c r="B103" s="249"/>
      <c r="C103" s="250"/>
      <c r="D103" s="227" t="s">
        <v>161</v>
      </c>
      <c r="E103" s="251" t="s">
        <v>19</v>
      </c>
      <c r="F103" s="252" t="s">
        <v>200</v>
      </c>
      <c r="G103" s="250"/>
      <c r="H103" s="251" t="s">
        <v>19</v>
      </c>
      <c r="I103" s="253"/>
      <c r="J103" s="250"/>
      <c r="K103" s="250"/>
      <c r="L103" s="254"/>
      <c r="M103" s="255"/>
      <c r="N103" s="256"/>
      <c r="O103" s="256"/>
      <c r="P103" s="256"/>
      <c r="Q103" s="256"/>
      <c r="R103" s="256"/>
      <c r="S103" s="256"/>
      <c r="T103" s="257"/>
      <c r="U103" s="14"/>
      <c r="V103" s="14"/>
      <c r="W103" s="14"/>
      <c r="X103" s="14"/>
      <c r="Y103" s="14"/>
      <c r="Z103" s="14"/>
      <c r="AA103" s="14"/>
      <c r="AB103" s="14"/>
      <c r="AC103" s="14"/>
      <c r="AD103" s="14"/>
      <c r="AE103" s="14"/>
      <c r="AT103" s="258" t="s">
        <v>161</v>
      </c>
      <c r="AU103" s="258" t="s">
        <v>82</v>
      </c>
      <c r="AV103" s="14" t="s">
        <v>80</v>
      </c>
      <c r="AW103" s="14" t="s">
        <v>35</v>
      </c>
      <c r="AX103" s="14" t="s">
        <v>73</v>
      </c>
      <c r="AY103" s="258" t="s">
        <v>150</v>
      </c>
    </row>
    <row r="104" s="13" customFormat="1">
      <c r="A104" s="13"/>
      <c r="B104" s="233"/>
      <c r="C104" s="234"/>
      <c r="D104" s="227" t="s">
        <v>161</v>
      </c>
      <c r="E104" s="235" t="s">
        <v>19</v>
      </c>
      <c r="F104" s="236" t="s">
        <v>201</v>
      </c>
      <c r="G104" s="234"/>
      <c r="H104" s="237">
        <v>8.0999999999999996</v>
      </c>
      <c r="I104" s="238"/>
      <c r="J104" s="234"/>
      <c r="K104" s="234"/>
      <c r="L104" s="239"/>
      <c r="M104" s="240"/>
      <c r="N104" s="241"/>
      <c r="O104" s="241"/>
      <c r="P104" s="241"/>
      <c r="Q104" s="241"/>
      <c r="R104" s="241"/>
      <c r="S104" s="241"/>
      <c r="T104" s="242"/>
      <c r="U104" s="13"/>
      <c r="V104" s="13"/>
      <c r="W104" s="13"/>
      <c r="X104" s="13"/>
      <c r="Y104" s="13"/>
      <c r="Z104" s="13"/>
      <c r="AA104" s="13"/>
      <c r="AB104" s="13"/>
      <c r="AC104" s="13"/>
      <c r="AD104" s="13"/>
      <c r="AE104" s="13"/>
      <c r="AT104" s="243" t="s">
        <v>161</v>
      </c>
      <c r="AU104" s="243" t="s">
        <v>82</v>
      </c>
      <c r="AV104" s="13" t="s">
        <v>82</v>
      </c>
      <c r="AW104" s="13" t="s">
        <v>35</v>
      </c>
      <c r="AX104" s="13" t="s">
        <v>73</v>
      </c>
      <c r="AY104" s="243" t="s">
        <v>150</v>
      </c>
    </row>
    <row r="105" s="2" customFormat="1" ht="33" customHeight="1">
      <c r="A105" s="39"/>
      <c r="B105" s="40"/>
      <c r="C105" s="214" t="s">
        <v>156</v>
      </c>
      <c r="D105" s="214" t="s">
        <v>152</v>
      </c>
      <c r="E105" s="215" t="s">
        <v>202</v>
      </c>
      <c r="F105" s="216" t="s">
        <v>203</v>
      </c>
      <c r="G105" s="217" t="s">
        <v>155</v>
      </c>
      <c r="H105" s="218">
        <v>37</v>
      </c>
      <c r="I105" s="219"/>
      <c r="J105" s="220">
        <f>ROUND(I105*H105,2)</f>
        <v>0</v>
      </c>
      <c r="K105" s="216" t="s">
        <v>195</v>
      </c>
      <c r="L105" s="45"/>
      <c r="M105" s="221" t="s">
        <v>19</v>
      </c>
      <c r="N105" s="222" t="s">
        <v>46</v>
      </c>
      <c r="O105" s="86"/>
      <c r="P105" s="223">
        <f>O105*H105</f>
        <v>0</v>
      </c>
      <c r="Q105" s="223">
        <v>0</v>
      </c>
      <c r="R105" s="223">
        <f>Q105*H105</f>
        <v>0</v>
      </c>
      <c r="S105" s="223">
        <v>0</v>
      </c>
      <c r="T105" s="224">
        <f>S105*H105</f>
        <v>0</v>
      </c>
      <c r="U105" s="39"/>
      <c r="V105" s="39"/>
      <c r="W105" s="39"/>
      <c r="X105" s="39"/>
      <c r="Y105" s="39"/>
      <c r="Z105" s="39"/>
      <c r="AA105" s="39"/>
      <c r="AB105" s="39"/>
      <c r="AC105" s="39"/>
      <c r="AD105" s="39"/>
      <c r="AE105" s="39"/>
      <c r="AR105" s="225" t="s">
        <v>156</v>
      </c>
      <c r="AT105" s="225" t="s">
        <v>152</v>
      </c>
      <c r="AU105" s="225" t="s">
        <v>82</v>
      </c>
      <c r="AY105" s="18" t="s">
        <v>150</v>
      </c>
      <c r="BE105" s="226">
        <f>IF(N105="základní",J105,0)</f>
        <v>0</v>
      </c>
      <c r="BF105" s="226">
        <f>IF(N105="snížená",J105,0)</f>
        <v>0</v>
      </c>
      <c r="BG105" s="226">
        <f>IF(N105="zákl. přenesená",J105,0)</f>
        <v>0</v>
      </c>
      <c r="BH105" s="226">
        <f>IF(N105="sníž. přenesená",J105,0)</f>
        <v>0</v>
      </c>
      <c r="BI105" s="226">
        <f>IF(N105="nulová",J105,0)</f>
        <v>0</v>
      </c>
      <c r="BJ105" s="18" t="s">
        <v>156</v>
      </c>
      <c r="BK105" s="226">
        <f>ROUND(I105*H105,2)</f>
        <v>0</v>
      </c>
      <c r="BL105" s="18" t="s">
        <v>156</v>
      </c>
      <c r="BM105" s="225" t="s">
        <v>204</v>
      </c>
    </row>
    <row r="106" s="2" customFormat="1">
      <c r="A106" s="39"/>
      <c r="B106" s="40"/>
      <c r="C106" s="41"/>
      <c r="D106" s="227" t="s">
        <v>158</v>
      </c>
      <c r="E106" s="41"/>
      <c r="F106" s="228" t="s">
        <v>205</v>
      </c>
      <c r="G106" s="41"/>
      <c r="H106" s="41"/>
      <c r="I106" s="229"/>
      <c r="J106" s="41"/>
      <c r="K106" s="41"/>
      <c r="L106" s="45"/>
      <c r="M106" s="230"/>
      <c r="N106" s="231"/>
      <c r="O106" s="86"/>
      <c r="P106" s="86"/>
      <c r="Q106" s="86"/>
      <c r="R106" s="86"/>
      <c r="S106" s="86"/>
      <c r="T106" s="87"/>
      <c r="U106" s="39"/>
      <c r="V106" s="39"/>
      <c r="W106" s="39"/>
      <c r="X106" s="39"/>
      <c r="Y106" s="39"/>
      <c r="Z106" s="39"/>
      <c r="AA106" s="39"/>
      <c r="AB106" s="39"/>
      <c r="AC106" s="39"/>
      <c r="AD106" s="39"/>
      <c r="AE106" s="39"/>
      <c r="AT106" s="18" t="s">
        <v>158</v>
      </c>
      <c r="AU106" s="18" t="s">
        <v>82</v>
      </c>
    </row>
    <row r="107" s="2" customFormat="1">
      <c r="A107" s="39"/>
      <c r="B107" s="40"/>
      <c r="C107" s="41"/>
      <c r="D107" s="247" t="s">
        <v>198</v>
      </c>
      <c r="E107" s="41"/>
      <c r="F107" s="248" t="s">
        <v>206</v>
      </c>
      <c r="G107" s="41"/>
      <c r="H107" s="41"/>
      <c r="I107" s="229"/>
      <c r="J107" s="41"/>
      <c r="K107" s="41"/>
      <c r="L107" s="45"/>
      <c r="M107" s="230"/>
      <c r="N107" s="231"/>
      <c r="O107" s="86"/>
      <c r="P107" s="86"/>
      <c r="Q107" s="86"/>
      <c r="R107" s="86"/>
      <c r="S107" s="86"/>
      <c r="T107" s="87"/>
      <c r="U107" s="39"/>
      <c r="V107" s="39"/>
      <c r="W107" s="39"/>
      <c r="X107" s="39"/>
      <c r="Y107" s="39"/>
      <c r="Z107" s="39"/>
      <c r="AA107" s="39"/>
      <c r="AB107" s="39"/>
      <c r="AC107" s="39"/>
      <c r="AD107" s="39"/>
      <c r="AE107" s="39"/>
      <c r="AT107" s="18" t="s">
        <v>198</v>
      </c>
      <c r="AU107" s="18" t="s">
        <v>82</v>
      </c>
    </row>
    <row r="108" s="14" customFormat="1">
      <c r="A108" s="14"/>
      <c r="B108" s="249"/>
      <c r="C108" s="250"/>
      <c r="D108" s="227" t="s">
        <v>161</v>
      </c>
      <c r="E108" s="251" t="s">
        <v>19</v>
      </c>
      <c r="F108" s="252" t="s">
        <v>207</v>
      </c>
      <c r="G108" s="250"/>
      <c r="H108" s="251" t="s">
        <v>19</v>
      </c>
      <c r="I108" s="253"/>
      <c r="J108" s="250"/>
      <c r="K108" s="250"/>
      <c r="L108" s="254"/>
      <c r="M108" s="255"/>
      <c r="N108" s="256"/>
      <c r="O108" s="256"/>
      <c r="P108" s="256"/>
      <c r="Q108" s="256"/>
      <c r="R108" s="256"/>
      <c r="S108" s="256"/>
      <c r="T108" s="257"/>
      <c r="U108" s="14"/>
      <c r="V108" s="14"/>
      <c r="W108" s="14"/>
      <c r="X108" s="14"/>
      <c r="Y108" s="14"/>
      <c r="Z108" s="14"/>
      <c r="AA108" s="14"/>
      <c r="AB108" s="14"/>
      <c r="AC108" s="14"/>
      <c r="AD108" s="14"/>
      <c r="AE108" s="14"/>
      <c r="AT108" s="258" t="s">
        <v>161</v>
      </c>
      <c r="AU108" s="258" t="s">
        <v>82</v>
      </c>
      <c r="AV108" s="14" t="s">
        <v>80</v>
      </c>
      <c r="AW108" s="14" t="s">
        <v>35</v>
      </c>
      <c r="AX108" s="14" t="s">
        <v>73</v>
      </c>
      <c r="AY108" s="258" t="s">
        <v>150</v>
      </c>
    </row>
    <row r="109" s="13" customFormat="1">
      <c r="A109" s="13"/>
      <c r="B109" s="233"/>
      <c r="C109" s="234"/>
      <c r="D109" s="227" t="s">
        <v>161</v>
      </c>
      <c r="E109" s="235" t="s">
        <v>19</v>
      </c>
      <c r="F109" s="236" t="s">
        <v>208</v>
      </c>
      <c r="G109" s="234"/>
      <c r="H109" s="237">
        <v>20.199999999999999</v>
      </c>
      <c r="I109" s="238"/>
      <c r="J109" s="234"/>
      <c r="K109" s="234"/>
      <c r="L109" s="239"/>
      <c r="M109" s="240"/>
      <c r="N109" s="241"/>
      <c r="O109" s="241"/>
      <c r="P109" s="241"/>
      <c r="Q109" s="241"/>
      <c r="R109" s="241"/>
      <c r="S109" s="241"/>
      <c r="T109" s="242"/>
      <c r="U109" s="13"/>
      <c r="V109" s="13"/>
      <c r="W109" s="13"/>
      <c r="X109" s="13"/>
      <c r="Y109" s="13"/>
      <c r="Z109" s="13"/>
      <c r="AA109" s="13"/>
      <c r="AB109" s="13"/>
      <c r="AC109" s="13"/>
      <c r="AD109" s="13"/>
      <c r="AE109" s="13"/>
      <c r="AT109" s="243" t="s">
        <v>161</v>
      </c>
      <c r="AU109" s="243" t="s">
        <v>82</v>
      </c>
      <c r="AV109" s="13" t="s">
        <v>82</v>
      </c>
      <c r="AW109" s="13" t="s">
        <v>35</v>
      </c>
      <c r="AX109" s="13" t="s">
        <v>73</v>
      </c>
      <c r="AY109" s="243" t="s">
        <v>150</v>
      </c>
    </row>
    <row r="110" s="13" customFormat="1">
      <c r="A110" s="13"/>
      <c r="B110" s="233"/>
      <c r="C110" s="234"/>
      <c r="D110" s="227" t="s">
        <v>161</v>
      </c>
      <c r="E110" s="235" t="s">
        <v>19</v>
      </c>
      <c r="F110" s="236" t="s">
        <v>209</v>
      </c>
      <c r="G110" s="234"/>
      <c r="H110" s="237">
        <v>10</v>
      </c>
      <c r="I110" s="238"/>
      <c r="J110" s="234"/>
      <c r="K110" s="234"/>
      <c r="L110" s="239"/>
      <c r="M110" s="240"/>
      <c r="N110" s="241"/>
      <c r="O110" s="241"/>
      <c r="P110" s="241"/>
      <c r="Q110" s="241"/>
      <c r="R110" s="241"/>
      <c r="S110" s="241"/>
      <c r="T110" s="242"/>
      <c r="U110" s="13"/>
      <c r="V110" s="13"/>
      <c r="W110" s="13"/>
      <c r="X110" s="13"/>
      <c r="Y110" s="13"/>
      <c r="Z110" s="13"/>
      <c r="AA110" s="13"/>
      <c r="AB110" s="13"/>
      <c r="AC110" s="13"/>
      <c r="AD110" s="13"/>
      <c r="AE110" s="13"/>
      <c r="AT110" s="243" t="s">
        <v>161</v>
      </c>
      <c r="AU110" s="243" t="s">
        <v>82</v>
      </c>
      <c r="AV110" s="13" t="s">
        <v>82</v>
      </c>
      <c r="AW110" s="13" t="s">
        <v>35</v>
      </c>
      <c r="AX110" s="13" t="s">
        <v>73</v>
      </c>
      <c r="AY110" s="243" t="s">
        <v>150</v>
      </c>
    </row>
    <row r="111" s="13" customFormat="1">
      <c r="A111" s="13"/>
      <c r="B111" s="233"/>
      <c r="C111" s="234"/>
      <c r="D111" s="227" t="s">
        <v>161</v>
      </c>
      <c r="E111" s="235" t="s">
        <v>19</v>
      </c>
      <c r="F111" s="236" t="s">
        <v>210</v>
      </c>
      <c r="G111" s="234"/>
      <c r="H111" s="237">
        <v>6.7999999999999998</v>
      </c>
      <c r="I111" s="238"/>
      <c r="J111" s="234"/>
      <c r="K111" s="234"/>
      <c r="L111" s="239"/>
      <c r="M111" s="240"/>
      <c r="N111" s="241"/>
      <c r="O111" s="241"/>
      <c r="P111" s="241"/>
      <c r="Q111" s="241"/>
      <c r="R111" s="241"/>
      <c r="S111" s="241"/>
      <c r="T111" s="242"/>
      <c r="U111" s="13"/>
      <c r="V111" s="13"/>
      <c r="W111" s="13"/>
      <c r="X111" s="13"/>
      <c r="Y111" s="13"/>
      <c r="Z111" s="13"/>
      <c r="AA111" s="13"/>
      <c r="AB111" s="13"/>
      <c r="AC111" s="13"/>
      <c r="AD111" s="13"/>
      <c r="AE111" s="13"/>
      <c r="AT111" s="243" t="s">
        <v>161</v>
      </c>
      <c r="AU111" s="243" t="s">
        <v>82</v>
      </c>
      <c r="AV111" s="13" t="s">
        <v>82</v>
      </c>
      <c r="AW111" s="13" t="s">
        <v>35</v>
      </c>
      <c r="AX111" s="13" t="s">
        <v>73</v>
      </c>
      <c r="AY111" s="243" t="s">
        <v>150</v>
      </c>
    </row>
    <row r="112" s="2" customFormat="1" ht="33" customHeight="1">
      <c r="A112" s="39"/>
      <c r="B112" s="40"/>
      <c r="C112" s="214" t="s">
        <v>211</v>
      </c>
      <c r="D112" s="214" t="s">
        <v>152</v>
      </c>
      <c r="E112" s="215" t="s">
        <v>212</v>
      </c>
      <c r="F112" s="216" t="s">
        <v>213</v>
      </c>
      <c r="G112" s="217" t="s">
        <v>155</v>
      </c>
      <c r="H112" s="218">
        <v>232.09999999999999</v>
      </c>
      <c r="I112" s="219"/>
      <c r="J112" s="220">
        <f>ROUND(I112*H112,2)</f>
        <v>0</v>
      </c>
      <c r="K112" s="216" t="s">
        <v>195</v>
      </c>
      <c r="L112" s="45"/>
      <c r="M112" s="221" t="s">
        <v>19</v>
      </c>
      <c r="N112" s="222" t="s">
        <v>46</v>
      </c>
      <c r="O112" s="86"/>
      <c r="P112" s="223">
        <f>O112*H112</f>
        <v>0</v>
      </c>
      <c r="Q112" s="223">
        <v>0</v>
      </c>
      <c r="R112" s="223">
        <f>Q112*H112</f>
        <v>0</v>
      </c>
      <c r="S112" s="223">
        <v>0</v>
      </c>
      <c r="T112" s="224">
        <f>S112*H112</f>
        <v>0</v>
      </c>
      <c r="U112" s="39"/>
      <c r="V112" s="39"/>
      <c r="W112" s="39"/>
      <c r="X112" s="39"/>
      <c r="Y112" s="39"/>
      <c r="Z112" s="39"/>
      <c r="AA112" s="39"/>
      <c r="AB112" s="39"/>
      <c r="AC112" s="39"/>
      <c r="AD112" s="39"/>
      <c r="AE112" s="39"/>
      <c r="AR112" s="225" t="s">
        <v>156</v>
      </c>
      <c r="AT112" s="225" t="s">
        <v>152</v>
      </c>
      <c r="AU112" s="225" t="s">
        <v>82</v>
      </c>
      <c r="AY112" s="18" t="s">
        <v>150</v>
      </c>
      <c r="BE112" s="226">
        <f>IF(N112="základní",J112,0)</f>
        <v>0</v>
      </c>
      <c r="BF112" s="226">
        <f>IF(N112="snížená",J112,0)</f>
        <v>0</v>
      </c>
      <c r="BG112" s="226">
        <f>IF(N112="zákl. přenesená",J112,0)</f>
        <v>0</v>
      </c>
      <c r="BH112" s="226">
        <f>IF(N112="sníž. přenesená",J112,0)</f>
        <v>0</v>
      </c>
      <c r="BI112" s="226">
        <f>IF(N112="nulová",J112,0)</f>
        <v>0</v>
      </c>
      <c r="BJ112" s="18" t="s">
        <v>156</v>
      </c>
      <c r="BK112" s="226">
        <f>ROUND(I112*H112,2)</f>
        <v>0</v>
      </c>
      <c r="BL112" s="18" t="s">
        <v>156</v>
      </c>
      <c r="BM112" s="225" t="s">
        <v>214</v>
      </c>
    </row>
    <row r="113" s="2" customFormat="1">
      <c r="A113" s="39"/>
      <c r="B113" s="40"/>
      <c r="C113" s="41"/>
      <c r="D113" s="227" t="s">
        <v>158</v>
      </c>
      <c r="E113" s="41"/>
      <c r="F113" s="228" t="s">
        <v>215</v>
      </c>
      <c r="G113" s="41"/>
      <c r="H113" s="41"/>
      <c r="I113" s="229"/>
      <c r="J113" s="41"/>
      <c r="K113" s="41"/>
      <c r="L113" s="45"/>
      <c r="M113" s="230"/>
      <c r="N113" s="231"/>
      <c r="O113" s="86"/>
      <c r="P113" s="86"/>
      <c r="Q113" s="86"/>
      <c r="R113" s="86"/>
      <c r="S113" s="86"/>
      <c r="T113" s="87"/>
      <c r="U113" s="39"/>
      <c r="V113" s="39"/>
      <c r="W113" s="39"/>
      <c r="X113" s="39"/>
      <c r="Y113" s="39"/>
      <c r="Z113" s="39"/>
      <c r="AA113" s="39"/>
      <c r="AB113" s="39"/>
      <c r="AC113" s="39"/>
      <c r="AD113" s="39"/>
      <c r="AE113" s="39"/>
      <c r="AT113" s="18" t="s">
        <v>158</v>
      </c>
      <c r="AU113" s="18" t="s">
        <v>82</v>
      </c>
    </row>
    <row r="114" s="2" customFormat="1">
      <c r="A114" s="39"/>
      <c r="B114" s="40"/>
      <c r="C114" s="41"/>
      <c r="D114" s="247" t="s">
        <v>198</v>
      </c>
      <c r="E114" s="41"/>
      <c r="F114" s="248" t="s">
        <v>216</v>
      </c>
      <c r="G114" s="41"/>
      <c r="H114" s="41"/>
      <c r="I114" s="229"/>
      <c r="J114" s="41"/>
      <c r="K114" s="41"/>
      <c r="L114" s="45"/>
      <c r="M114" s="230"/>
      <c r="N114" s="231"/>
      <c r="O114" s="86"/>
      <c r="P114" s="86"/>
      <c r="Q114" s="86"/>
      <c r="R114" s="86"/>
      <c r="S114" s="86"/>
      <c r="T114" s="87"/>
      <c r="U114" s="39"/>
      <c r="V114" s="39"/>
      <c r="W114" s="39"/>
      <c r="X114" s="39"/>
      <c r="Y114" s="39"/>
      <c r="Z114" s="39"/>
      <c r="AA114" s="39"/>
      <c r="AB114" s="39"/>
      <c r="AC114" s="39"/>
      <c r="AD114" s="39"/>
      <c r="AE114" s="39"/>
      <c r="AT114" s="18" t="s">
        <v>198</v>
      </c>
      <c r="AU114" s="18" t="s">
        <v>82</v>
      </c>
    </row>
    <row r="115" s="2" customFormat="1">
      <c r="A115" s="39"/>
      <c r="B115" s="40"/>
      <c r="C115" s="41"/>
      <c r="D115" s="227" t="s">
        <v>159</v>
      </c>
      <c r="E115" s="41"/>
      <c r="F115" s="232" t="s">
        <v>217</v>
      </c>
      <c r="G115" s="41"/>
      <c r="H115" s="41"/>
      <c r="I115" s="229"/>
      <c r="J115" s="41"/>
      <c r="K115" s="41"/>
      <c r="L115" s="45"/>
      <c r="M115" s="230"/>
      <c r="N115" s="231"/>
      <c r="O115" s="86"/>
      <c r="P115" s="86"/>
      <c r="Q115" s="86"/>
      <c r="R115" s="86"/>
      <c r="S115" s="86"/>
      <c r="T115" s="87"/>
      <c r="U115" s="39"/>
      <c r="V115" s="39"/>
      <c r="W115" s="39"/>
      <c r="X115" s="39"/>
      <c r="Y115" s="39"/>
      <c r="Z115" s="39"/>
      <c r="AA115" s="39"/>
      <c r="AB115" s="39"/>
      <c r="AC115" s="39"/>
      <c r="AD115" s="39"/>
      <c r="AE115" s="39"/>
      <c r="AT115" s="18" t="s">
        <v>159</v>
      </c>
      <c r="AU115" s="18" t="s">
        <v>82</v>
      </c>
    </row>
    <row r="116" s="14" customFormat="1">
      <c r="A116" s="14"/>
      <c r="B116" s="249"/>
      <c r="C116" s="250"/>
      <c r="D116" s="227" t="s">
        <v>161</v>
      </c>
      <c r="E116" s="251" t="s">
        <v>19</v>
      </c>
      <c r="F116" s="252" t="s">
        <v>218</v>
      </c>
      <c r="G116" s="250"/>
      <c r="H116" s="251" t="s">
        <v>19</v>
      </c>
      <c r="I116" s="253"/>
      <c r="J116" s="250"/>
      <c r="K116" s="250"/>
      <c r="L116" s="254"/>
      <c r="M116" s="255"/>
      <c r="N116" s="256"/>
      <c r="O116" s="256"/>
      <c r="P116" s="256"/>
      <c r="Q116" s="256"/>
      <c r="R116" s="256"/>
      <c r="S116" s="256"/>
      <c r="T116" s="257"/>
      <c r="U116" s="14"/>
      <c r="V116" s="14"/>
      <c r="W116" s="14"/>
      <c r="X116" s="14"/>
      <c r="Y116" s="14"/>
      <c r="Z116" s="14"/>
      <c r="AA116" s="14"/>
      <c r="AB116" s="14"/>
      <c r="AC116" s="14"/>
      <c r="AD116" s="14"/>
      <c r="AE116" s="14"/>
      <c r="AT116" s="258" t="s">
        <v>161</v>
      </c>
      <c r="AU116" s="258" t="s">
        <v>82</v>
      </c>
      <c r="AV116" s="14" t="s">
        <v>80</v>
      </c>
      <c r="AW116" s="14" t="s">
        <v>35</v>
      </c>
      <c r="AX116" s="14" t="s">
        <v>73</v>
      </c>
      <c r="AY116" s="258" t="s">
        <v>150</v>
      </c>
    </row>
    <row r="117" s="13" customFormat="1">
      <c r="A117" s="13"/>
      <c r="B117" s="233"/>
      <c r="C117" s="234"/>
      <c r="D117" s="227" t="s">
        <v>161</v>
      </c>
      <c r="E117" s="235" t="s">
        <v>19</v>
      </c>
      <c r="F117" s="236" t="s">
        <v>219</v>
      </c>
      <c r="G117" s="234"/>
      <c r="H117" s="237">
        <v>20.199999999999999</v>
      </c>
      <c r="I117" s="238"/>
      <c r="J117" s="234"/>
      <c r="K117" s="234"/>
      <c r="L117" s="239"/>
      <c r="M117" s="240"/>
      <c r="N117" s="241"/>
      <c r="O117" s="241"/>
      <c r="P117" s="241"/>
      <c r="Q117" s="241"/>
      <c r="R117" s="241"/>
      <c r="S117" s="241"/>
      <c r="T117" s="242"/>
      <c r="U117" s="13"/>
      <c r="V117" s="13"/>
      <c r="W117" s="13"/>
      <c r="X117" s="13"/>
      <c r="Y117" s="13"/>
      <c r="Z117" s="13"/>
      <c r="AA117" s="13"/>
      <c r="AB117" s="13"/>
      <c r="AC117" s="13"/>
      <c r="AD117" s="13"/>
      <c r="AE117" s="13"/>
      <c r="AT117" s="243" t="s">
        <v>161</v>
      </c>
      <c r="AU117" s="243" t="s">
        <v>82</v>
      </c>
      <c r="AV117" s="13" t="s">
        <v>82</v>
      </c>
      <c r="AW117" s="13" t="s">
        <v>35</v>
      </c>
      <c r="AX117" s="13" t="s">
        <v>73</v>
      </c>
      <c r="AY117" s="243" t="s">
        <v>150</v>
      </c>
    </row>
    <row r="118" s="13" customFormat="1">
      <c r="A118" s="13"/>
      <c r="B118" s="233"/>
      <c r="C118" s="234"/>
      <c r="D118" s="227" t="s">
        <v>161</v>
      </c>
      <c r="E118" s="235" t="s">
        <v>19</v>
      </c>
      <c r="F118" s="236" t="s">
        <v>220</v>
      </c>
      <c r="G118" s="234"/>
      <c r="H118" s="237">
        <v>62.399999999999999</v>
      </c>
      <c r="I118" s="238"/>
      <c r="J118" s="234"/>
      <c r="K118" s="234"/>
      <c r="L118" s="239"/>
      <c r="M118" s="240"/>
      <c r="N118" s="241"/>
      <c r="O118" s="241"/>
      <c r="P118" s="241"/>
      <c r="Q118" s="241"/>
      <c r="R118" s="241"/>
      <c r="S118" s="241"/>
      <c r="T118" s="242"/>
      <c r="U118" s="13"/>
      <c r="V118" s="13"/>
      <c r="W118" s="13"/>
      <c r="X118" s="13"/>
      <c r="Y118" s="13"/>
      <c r="Z118" s="13"/>
      <c r="AA118" s="13"/>
      <c r="AB118" s="13"/>
      <c r="AC118" s="13"/>
      <c r="AD118" s="13"/>
      <c r="AE118" s="13"/>
      <c r="AT118" s="243" t="s">
        <v>161</v>
      </c>
      <c r="AU118" s="243" t="s">
        <v>82</v>
      </c>
      <c r="AV118" s="13" t="s">
        <v>82</v>
      </c>
      <c r="AW118" s="13" t="s">
        <v>35</v>
      </c>
      <c r="AX118" s="13" t="s">
        <v>73</v>
      </c>
      <c r="AY118" s="243" t="s">
        <v>150</v>
      </c>
    </row>
    <row r="119" s="13" customFormat="1">
      <c r="A119" s="13"/>
      <c r="B119" s="233"/>
      <c r="C119" s="234"/>
      <c r="D119" s="227" t="s">
        <v>161</v>
      </c>
      <c r="E119" s="235" t="s">
        <v>19</v>
      </c>
      <c r="F119" s="236" t="s">
        <v>221</v>
      </c>
      <c r="G119" s="234"/>
      <c r="H119" s="237">
        <v>99.200000000000003</v>
      </c>
      <c r="I119" s="238"/>
      <c r="J119" s="234"/>
      <c r="K119" s="234"/>
      <c r="L119" s="239"/>
      <c r="M119" s="240"/>
      <c r="N119" s="241"/>
      <c r="O119" s="241"/>
      <c r="P119" s="241"/>
      <c r="Q119" s="241"/>
      <c r="R119" s="241"/>
      <c r="S119" s="241"/>
      <c r="T119" s="242"/>
      <c r="U119" s="13"/>
      <c r="V119" s="13"/>
      <c r="W119" s="13"/>
      <c r="X119" s="13"/>
      <c r="Y119" s="13"/>
      <c r="Z119" s="13"/>
      <c r="AA119" s="13"/>
      <c r="AB119" s="13"/>
      <c r="AC119" s="13"/>
      <c r="AD119" s="13"/>
      <c r="AE119" s="13"/>
      <c r="AT119" s="243" t="s">
        <v>161</v>
      </c>
      <c r="AU119" s="243" t="s">
        <v>82</v>
      </c>
      <c r="AV119" s="13" t="s">
        <v>82</v>
      </c>
      <c r="AW119" s="13" t="s">
        <v>35</v>
      </c>
      <c r="AX119" s="13" t="s">
        <v>73</v>
      </c>
      <c r="AY119" s="243" t="s">
        <v>150</v>
      </c>
    </row>
    <row r="120" s="13" customFormat="1">
      <c r="A120" s="13"/>
      <c r="B120" s="233"/>
      <c r="C120" s="234"/>
      <c r="D120" s="227" t="s">
        <v>161</v>
      </c>
      <c r="E120" s="235" t="s">
        <v>19</v>
      </c>
      <c r="F120" s="236" t="s">
        <v>222</v>
      </c>
      <c r="G120" s="234"/>
      <c r="H120" s="237">
        <v>50.299999999999997</v>
      </c>
      <c r="I120" s="238"/>
      <c r="J120" s="234"/>
      <c r="K120" s="234"/>
      <c r="L120" s="239"/>
      <c r="M120" s="240"/>
      <c r="N120" s="241"/>
      <c r="O120" s="241"/>
      <c r="P120" s="241"/>
      <c r="Q120" s="241"/>
      <c r="R120" s="241"/>
      <c r="S120" s="241"/>
      <c r="T120" s="242"/>
      <c r="U120" s="13"/>
      <c r="V120" s="13"/>
      <c r="W120" s="13"/>
      <c r="X120" s="13"/>
      <c r="Y120" s="13"/>
      <c r="Z120" s="13"/>
      <c r="AA120" s="13"/>
      <c r="AB120" s="13"/>
      <c r="AC120" s="13"/>
      <c r="AD120" s="13"/>
      <c r="AE120" s="13"/>
      <c r="AT120" s="243" t="s">
        <v>161</v>
      </c>
      <c r="AU120" s="243" t="s">
        <v>82</v>
      </c>
      <c r="AV120" s="13" t="s">
        <v>82</v>
      </c>
      <c r="AW120" s="13" t="s">
        <v>35</v>
      </c>
      <c r="AX120" s="13" t="s">
        <v>73</v>
      </c>
      <c r="AY120" s="243" t="s">
        <v>150</v>
      </c>
    </row>
    <row r="121" s="2" customFormat="1" ht="24.15" customHeight="1">
      <c r="A121" s="39"/>
      <c r="B121" s="40"/>
      <c r="C121" s="214" t="s">
        <v>223</v>
      </c>
      <c r="D121" s="214" t="s">
        <v>152</v>
      </c>
      <c r="E121" s="215" t="s">
        <v>224</v>
      </c>
      <c r="F121" s="216" t="s">
        <v>225</v>
      </c>
      <c r="G121" s="217" t="s">
        <v>155</v>
      </c>
      <c r="H121" s="218">
        <v>216.90000000000001</v>
      </c>
      <c r="I121" s="219"/>
      <c r="J121" s="220">
        <f>ROUND(I121*H121,2)</f>
        <v>0</v>
      </c>
      <c r="K121" s="216" t="s">
        <v>195</v>
      </c>
      <c r="L121" s="45"/>
      <c r="M121" s="221" t="s">
        <v>19</v>
      </c>
      <c r="N121" s="222" t="s">
        <v>46</v>
      </c>
      <c r="O121" s="86"/>
      <c r="P121" s="223">
        <f>O121*H121</f>
        <v>0</v>
      </c>
      <c r="Q121" s="223">
        <v>0</v>
      </c>
      <c r="R121" s="223">
        <f>Q121*H121</f>
        <v>0</v>
      </c>
      <c r="S121" s="223">
        <v>0</v>
      </c>
      <c r="T121" s="224">
        <f>S121*H121</f>
        <v>0</v>
      </c>
      <c r="U121" s="39"/>
      <c r="V121" s="39"/>
      <c r="W121" s="39"/>
      <c r="X121" s="39"/>
      <c r="Y121" s="39"/>
      <c r="Z121" s="39"/>
      <c r="AA121" s="39"/>
      <c r="AB121" s="39"/>
      <c r="AC121" s="39"/>
      <c r="AD121" s="39"/>
      <c r="AE121" s="39"/>
      <c r="AR121" s="225" t="s">
        <v>156</v>
      </c>
      <c r="AT121" s="225" t="s">
        <v>152</v>
      </c>
      <c r="AU121" s="225" t="s">
        <v>82</v>
      </c>
      <c r="AY121" s="18" t="s">
        <v>150</v>
      </c>
      <c r="BE121" s="226">
        <f>IF(N121="základní",J121,0)</f>
        <v>0</v>
      </c>
      <c r="BF121" s="226">
        <f>IF(N121="snížená",J121,0)</f>
        <v>0</v>
      </c>
      <c r="BG121" s="226">
        <f>IF(N121="zákl. přenesená",J121,0)</f>
        <v>0</v>
      </c>
      <c r="BH121" s="226">
        <f>IF(N121="sníž. přenesená",J121,0)</f>
        <v>0</v>
      </c>
      <c r="BI121" s="226">
        <f>IF(N121="nulová",J121,0)</f>
        <v>0</v>
      </c>
      <c r="BJ121" s="18" t="s">
        <v>156</v>
      </c>
      <c r="BK121" s="226">
        <f>ROUND(I121*H121,2)</f>
        <v>0</v>
      </c>
      <c r="BL121" s="18" t="s">
        <v>156</v>
      </c>
      <c r="BM121" s="225" t="s">
        <v>226</v>
      </c>
    </row>
    <row r="122" s="2" customFormat="1">
      <c r="A122" s="39"/>
      <c r="B122" s="40"/>
      <c r="C122" s="41"/>
      <c r="D122" s="227" t="s">
        <v>158</v>
      </c>
      <c r="E122" s="41"/>
      <c r="F122" s="228" t="s">
        <v>227</v>
      </c>
      <c r="G122" s="41"/>
      <c r="H122" s="41"/>
      <c r="I122" s="229"/>
      <c r="J122" s="41"/>
      <c r="K122" s="41"/>
      <c r="L122" s="45"/>
      <c r="M122" s="230"/>
      <c r="N122" s="231"/>
      <c r="O122" s="86"/>
      <c r="P122" s="86"/>
      <c r="Q122" s="86"/>
      <c r="R122" s="86"/>
      <c r="S122" s="86"/>
      <c r="T122" s="87"/>
      <c r="U122" s="39"/>
      <c r="V122" s="39"/>
      <c r="W122" s="39"/>
      <c r="X122" s="39"/>
      <c r="Y122" s="39"/>
      <c r="Z122" s="39"/>
      <c r="AA122" s="39"/>
      <c r="AB122" s="39"/>
      <c r="AC122" s="39"/>
      <c r="AD122" s="39"/>
      <c r="AE122" s="39"/>
      <c r="AT122" s="18" t="s">
        <v>158</v>
      </c>
      <c r="AU122" s="18" t="s">
        <v>82</v>
      </c>
    </row>
    <row r="123" s="2" customFormat="1">
      <c r="A123" s="39"/>
      <c r="B123" s="40"/>
      <c r="C123" s="41"/>
      <c r="D123" s="247" t="s">
        <v>198</v>
      </c>
      <c r="E123" s="41"/>
      <c r="F123" s="248" t="s">
        <v>228</v>
      </c>
      <c r="G123" s="41"/>
      <c r="H123" s="41"/>
      <c r="I123" s="229"/>
      <c r="J123" s="41"/>
      <c r="K123" s="41"/>
      <c r="L123" s="45"/>
      <c r="M123" s="230"/>
      <c r="N123" s="231"/>
      <c r="O123" s="86"/>
      <c r="P123" s="86"/>
      <c r="Q123" s="86"/>
      <c r="R123" s="86"/>
      <c r="S123" s="86"/>
      <c r="T123" s="87"/>
      <c r="U123" s="39"/>
      <c r="V123" s="39"/>
      <c r="W123" s="39"/>
      <c r="X123" s="39"/>
      <c r="Y123" s="39"/>
      <c r="Z123" s="39"/>
      <c r="AA123" s="39"/>
      <c r="AB123" s="39"/>
      <c r="AC123" s="39"/>
      <c r="AD123" s="39"/>
      <c r="AE123" s="39"/>
      <c r="AT123" s="18" t="s">
        <v>198</v>
      </c>
      <c r="AU123" s="18" t="s">
        <v>82</v>
      </c>
    </row>
    <row r="124" s="2" customFormat="1">
      <c r="A124" s="39"/>
      <c r="B124" s="40"/>
      <c r="C124" s="41"/>
      <c r="D124" s="227" t="s">
        <v>159</v>
      </c>
      <c r="E124" s="41"/>
      <c r="F124" s="232" t="s">
        <v>217</v>
      </c>
      <c r="G124" s="41"/>
      <c r="H124" s="41"/>
      <c r="I124" s="229"/>
      <c r="J124" s="41"/>
      <c r="K124" s="41"/>
      <c r="L124" s="45"/>
      <c r="M124" s="230"/>
      <c r="N124" s="231"/>
      <c r="O124" s="86"/>
      <c r="P124" s="86"/>
      <c r="Q124" s="86"/>
      <c r="R124" s="86"/>
      <c r="S124" s="86"/>
      <c r="T124" s="87"/>
      <c r="U124" s="39"/>
      <c r="V124" s="39"/>
      <c r="W124" s="39"/>
      <c r="X124" s="39"/>
      <c r="Y124" s="39"/>
      <c r="Z124" s="39"/>
      <c r="AA124" s="39"/>
      <c r="AB124" s="39"/>
      <c r="AC124" s="39"/>
      <c r="AD124" s="39"/>
      <c r="AE124" s="39"/>
      <c r="AT124" s="18" t="s">
        <v>159</v>
      </c>
      <c r="AU124" s="18" t="s">
        <v>82</v>
      </c>
    </row>
    <row r="125" s="14" customFormat="1">
      <c r="A125" s="14"/>
      <c r="B125" s="249"/>
      <c r="C125" s="250"/>
      <c r="D125" s="227" t="s">
        <v>161</v>
      </c>
      <c r="E125" s="251" t="s">
        <v>19</v>
      </c>
      <c r="F125" s="252" t="s">
        <v>229</v>
      </c>
      <c r="G125" s="250"/>
      <c r="H125" s="251" t="s">
        <v>19</v>
      </c>
      <c r="I125" s="253"/>
      <c r="J125" s="250"/>
      <c r="K125" s="250"/>
      <c r="L125" s="254"/>
      <c r="M125" s="255"/>
      <c r="N125" s="256"/>
      <c r="O125" s="256"/>
      <c r="P125" s="256"/>
      <c r="Q125" s="256"/>
      <c r="R125" s="256"/>
      <c r="S125" s="256"/>
      <c r="T125" s="257"/>
      <c r="U125" s="14"/>
      <c r="V125" s="14"/>
      <c r="W125" s="14"/>
      <c r="X125" s="14"/>
      <c r="Y125" s="14"/>
      <c r="Z125" s="14"/>
      <c r="AA125" s="14"/>
      <c r="AB125" s="14"/>
      <c r="AC125" s="14"/>
      <c r="AD125" s="14"/>
      <c r="AE125" s="14"/>
      <c r="AT125" s="258" t="s">
        <v>161</v>
      </c>
      <c r="AU125" s="258" t="s">
        <v>82</v>
      </c>
      <c r="AV125" s="14" t="s">
        <v>80</v>
      </c>
      <c r="AW125" s="14" t="s">
        <v>35</v>
      </c>
      <c r="AX125" s="14" t="s">
        <v>73</v>
      </c>
      <c r="AY125" s="258" t="s">
        <v>150</v>
      </c>
    </row>
    <row r="126" s="13" customFormat="1">
      <c r="A126" s="13"/>
      <c r="B126" s="233"/>
      <c r="C126" s="234"/>
      <c r="D126" s="227" t="s">
        <v>161</v>
      </c>
      <c r="E126" s="235" t="s">
        <v>19</v>
      </c>
      <c r="F126" s="236" t="s">
        <v>219</v>
      </c>
      <c r="G126" s="234"/>
      <c r="H126" s="237">
        <v>20.199999999999999</v>
      </c>
      <c r="I126" s="238"/>
      <c r="J126" s="234"/>
      <c r="K126" s="234"/>
      <c r="L126" s="239"/>
      <c r="M126" s="240"/>
      <c r="N126" s="241"/>
      <c r="O126" s="241"/>
      <c r="P126" s="241"/>
      <c r="Q126" s="241"/>
      <c r="R126" s="241"/>
      <c r="S126" s="241"/>
      <c r="T126" s="242"/>
      <c r="U126" s="13"/>
      <c r="V126" s="13"/>
      <c r="W126" s="13"/>
      <c r="X126" s="13"/>
      <c r="Y126" s="13"/>
      <c r="Z126" s="13"/>
      <c r="AA126" s="13"/>
      <c r="AB126" s="13"/>
      <c r="AC126" s="13"/>
      <c r="AD126" s="13"/>
      <c r="AE126" s="13"/>
      <c r="AT126" s="243" t="s">
        <v>161</v>
      </c>
      <c r="AU126" s="243" t="s">
        <v>82</v>
      </c>
      <c r="AV126" s="13" t="s">
        <v>82</v>
      </c>
      <c r="AW126" s="13" t="s">
        <v>35</v>
      </c>
      <c r="AX126" s="13" t="s">
        <v>73</v>
      </c>
      <c r="AY126" s="243" t="s">
        <v>150</v>
      </c>
    </row>
    <row r="127" s="13" customFormat="1">
      <c r="A127" s="13"/>
      <c r="B127" s="233"/>
      <c r="C127" s="234"/>
      <c r="D127" s="227" t="s">
        <v>161</v>
      </c>
      <c r="E127" s="235" t="s">
        <v>19</v>
      </c>
      <c r="F127" s="236" t="s">
        <v>220</v>
      </c>
      <c r="G127" s="234"/>
      <c r="H127" s="237">
        <v>62.399999999999999</v>
      </c>
      <c r="I127" s="238"/>
      <c r="J127" s="234"/>
      <c r="K127" s="234"/>
      <c r="L127" s="239"/>
      <c r="M127" s="240"/>
      <c r="N127" s="241"/>
      <c r="O127" s="241"/>
      <c r="P127" s="241"/>
      <c r="Q127" s="241"/>
      <c r="R127" s="241"/>
      <c r="S127" s="241"/>
      <c r="T127" s="242"/>
      <c r="U127" s="13"/>
      <c r="V127" s="13"/>
      <c r="W127" s="13"/>
      <c r="X127" s="13"/>
      <c r="Y127" s="13"/>
      <c r="Z127" s="13"/>
      <c r="AA127" s="13"/>
      <c r="AB127" s="13"/>
      <c r="AC127" s="13"/>
      <c r="AD127" s="13"/>
      <c r="AE127" s="13"/>
      <c r="AT127" s="243" t="s">
        <v>161</v>
      </c>
      <c r="AU127" s="243" t="s">
        <v>82</v>
      </c>
      <c r="AV127" s="13" t="s">
        <v>82</v>
      </c>
      <c r="AW127" s="13" t="s">
        <v>35</v>
      </c>
      <c r="AX127" s="13" t="s">
        <v>73</v>
      </c>
      <c r="AY127" s="243" t="s">
        <v>150</v>
      </c>
    </row>
    <row r="128" s="13" customFormat="1">
      <c r="A128" s="13"/>
      <c r="B128" s="233"/>
      <c r="C128" s="234"/>
      <c r="D128" s="227" t="s">
        <v>161</v>
      </c>
      <c r="E128" s="235" t="s">
        <v>19</v>
      </c>
      <c r="F128" s="236" t="s">
        <v>221</v>
      </c>
      <c r="G128" s="234"/>
      <c r="H128" s="237">
        <v>99.200000000000003</v>
      </c>
      <c r="I128" s="238"/>
      <c r="J128" s="234"/>
      <c r="K128" s="234"/>
      <c r="L128" s="239"/>
      <c r="M128" s="240"/>
      <c r="N128" s="241"/>
      <c r="O128" s="241"/>
      <c r="P128" s="241"/>
      <c r="Q128" s="241"/>
      <c r="R128" s="241"/>
      <c r="S128" s="241"/>
      <c r="T128" s="242"/>
      <c r="U128" s="13"/>
      <c r="V128" s="13"/>
      <c r="W128" s="13"/>
      <c r="X128" s="13"/>
      <c r="Y128" s="13"/>
      <c r="Z128" s="13"/>
      <c r="AA128" s="13"/>
      <c r="AB128" s="13"/>
      <c r="AC128" s="13"/>
      <c r="AD128" s="13"/>
      <c r="AE128" s="13"/>
      <c r="AT128" s="243" t="s">
        <v>161</v>
      </c>
      <c r="AU128" s="243" t="s">
        <v>82</v>
      </c>
      <c r="AV128" s="13" t="s">
        <v>82</v>
      </c>
      <c r="AW128" s="13" t="s">
        <v>35</v>
      </c>
      <c r="AX128" s="13" t="s">
        <v>73</v>
      </c>
      <c r="AY128" s="243" t="s">
        <v>150</v>
      </c>
    </row>
    <row r="129" s="13" customFormat="1">
      <c r="A129" s="13"/>
      <c r="B129" s="233"/>
      <c r="C129" s="234"/>
      <c r="D129" s="227" t="s">
        <v>161</v>
      </c>
      <c r="E129" s="235" t="s">
        <v>19</v>
      </c>
      <c r="F129" s="236" t="s">
        <v>230</v>
      </c>
      <c r="G129" s="234"/>
      <c r="H129" s="237">
        <v>35.100000000000001</v>
      </c>
      <c r="I129" s="238"/>
      <c r="J129" s="234"/>
      <c r="K129" s="234"/>
      <c r="L129" s="239"/>
      <c r="M129" s="240"/>
      <c r="N129" s="241"/>
      <c r="O129" s="241"/>
      <c r="P129" s="241"/>
      <c r="Q129" s="241"/>
      <c r="R129" s="241"/>
      <c r="S129" s="241"/>
      <c r="T129" s="242"/>
      <c r="U129" s="13"/>
      <c r="V129" s="13"/>
      <c r="W129" s="13"/>
      <c r="X129" s="13"/>
      <c r="Y129" s="13"/>
      <c r="Z129" s="13"/>
      <c r="AA129" s="13"/>
      <c r="AB129" s="13"/>
      <c r="AC129" s="13"/>
      <c r="AD129" s="13"/>
      <c r="AE129" s="13"/>
      <c r="AT129" s="243" t="s">
        <v>161</v>
      </c>
      <c r="AU129" s="243" t="s">
        <v>82</v>
      </c>
      <c r="AV129" s="13" t="s">
        <v>82</v>
      </c>
      <c r="AW129" s="13" t="s">
        <v>35</v>
      </c>
      <c r="AX129" s="13" t="s">
        <v>73</v>
      </c>
      <c r="AY129" s="243" t="s">
        <v>150</v>
      </c>
    </row>
    <row r="130" s="2" customFormat="1" ht="37.8" customHeight="1">
      <c r="A130" s="39"/>
      <c r="B130" s="40"/>
      <c r="C130" s="214" t="s">
        <v>231</v>
      </c>
      <c r="D130" s="214" t="s">
        <v>152</v>
      </c>
      <c r="E130" s="215" t="s">
        <v>232</v>
      </c>
      <c r="F130" s="216" t="s">
        <v>233</v>
      </c>
      <c r="G130" s="217" t="s">
        <v>155</v>
      </c>
      <c r="H130" s="218">
        <v>37</v>
      </c>
      <c r="I130" s="219"/>
      <c r="J130" s="220">
        <f>ROUND(I130*H130,2)</f>
        <v>0</v>
      </c>
      <c r="K130" s="216" t="s">
        <v>195</v>
      </c>
      <c r="L130" s="45"/>
      <c r="M130" s="221" t="s">
        <v>19</v>
      </c>
      <c r="N130" s="222" t="s">
        <v>46</v>
      </c>
      <c r="O130" s="86"/>
      <c r="P130" s="223">
        <f>O130*H130</f>
        <v>0</v>
      </c>
      <c r="Q130" s="223">
        <v>0</v>
      </c>
      <c r="R130" s="223">
        <f>Q130*H130</f>
        <v>0</v>
      </c>
      <c r="S130" s="223">
        <v>0</v>
      </c>
      <c r="T130" s="224">
        <f>S130*H130</f>
        <v>0</v>
      </c>
      <c r="U130" s="39"/>
      <c r="V130" s="39"/>
      <c r="W130" s="39"/>
      <c r="X130" s="39"/>
      <c r="Y130" s="39"/>
      <c r="Z130" s="39"/>
      <c r="AA130" s="39"/>
      <c r="AB130" s="39"/>
      <c r="AC130" s="39"/>
      <c r="AD130" s="39"/>
      <c r="AE130" s="39"/>
      <c r="AR130" s="225" t="s">
        <v>156</v>
      </c>
      <c r="AT130" s="225" t="s">
        <v>152</v>
      </c>
      <c r="AU130" s="225" t="s">
        <v>82</v>
      </c>
      <c r="AY130" s="18" t="s">
        <v>150</v>
      </c>
      <c r="BE130" s="226">
        <f>IF(N130="základní",J130,0)</f>
        <v>0</v>
      </c>
      <c r="BF130" s="226">
        <f>IF(N130="snížená",J130,0)</f>
        <v>0</v>
      </c>
      <c r="BG130" s="226">
        <f>IF(N130="zákl. přenesená",J130,0)</f>
        <v>0</v>
      </c>
      <c r="BH130" s="226">
        <f>IF(N130="sníž. přenesená",J130,0)</f>
        <v>0</v>
      </c>
      <c r="BI130" s="226">
        <f>IF(N130="nulová",J130,0)</f>
        <v>0</v>
      </c>
      <c r="BJ130" s="18" t="s">
        <v>156</v>
      </c>
      <c r="BK130" s="226">
        <f>ROUND(I130*H130,2)</f>
        <v>0</v>
      </c>
      <c r="BL130" s="18" t="s">
        <v>156</v>
      </c>
      <c r="BM130" s="225" t="s">
        <v>234</v>
      </c>
    </row>
    <row r="131" s="2" customFormat="1">
      <c r="A131" s="39"/>
      <c r="B131" s="40"/>
      <c r="C131" s="41"/>
      <c r="D131" s="227" t="s">
        <v>158</v>
      </c>
      <c r="E131" s="41"/>
      <c r="F131" s="228" t="s">
        <v>235</v>
      </c>
      <c r="G131" s="41"/>
      <c r="H131" s="41"/>
      <c r="I131" s="229"/>
      <c r="J131" s="41"/>
      <c r="K131" s="41"/>
      <c r="L131" s="45"/>
      <c r="M131" s="230"/>
      <c r="N131" s="231"/>
      <c r="O131" s="86"/>
      <c r="P131" s="86"/>
      <c r="Q131" s="86"/>
      <c r="R131" s="86"/>
      <c r="S131" s="86"/>
      <c r="T131" s="87"/>
      <c r="U131" s="39"/>
      <c r="V131" s="39"/>
      <c r="W131" s="39"/>
      <c r="X131" s="39"/>
      <c r="Y131" s="39"/>
      <c r="Z131" s="39"/>
      <c r="AA131" s="39"/>
      <c r="AB131" s="39"/>
      <c r="AC131" s="39"/>
      <c r="AD131" s="39"/>
      <c r="AE131" s="39"/>
      <c r="AT131" s="18" t="s">
        <v>158</v>
      </c>
      <c r="AU131" s="18" t="s">
        <v>82</v>
      </c>
    </row>
    <row r="132" s="2" customFormat="1">
      <c r="A132" s="39"/>
      <c r="B132" s="40"/>
      <c r="C132" s="41"/>
      <c r="D132" s="247" t="s">
        <v>198</v>
      </c>
      <c r="E132" s="41"/>
      <c r="F132" s="248" t="s">
        <v>236</v>
      </c>
      <c r="G132" s="41"/>
      <c r="H132" s="41"/>
      <c r="I132" s="229"/>
      <c r="J132" s="41"/>
      <c r="K132" s="41"/>
      <c r="L132" s="45"/>
      <c r="M132" s="230"/>
      <c r="N132" s="231"/>
      <c r="O132" s="86"/>
      <c r="P132" s="86"/>
      <c r="Q132" s="86"/>
      <c r="R132" s="86"/>
      <c r="S132" s="86"/>
      <c r="T132" s="87"/>
      <c r="U132" s="39"/>
      <c r="V132" s="39"/>
      <c r="W132" s="39"/>
      <c r="X132" s="39"/>
      <c r="Y132" s="39"/>
      <c r="Z132" s="39"/>
      <c r="AA132" s="39"/>
      <c r="AB132" s="39"/>
      <c r="AC132" s="39"/>
      <c r="AD132" s="39"/>
      <c r="AE132" s="39"/>
      <c r="AT132" s="18" t="s">
        <v>198</v>
      </c>
      <c r="AU132" s="18" t="s">
        <v>82</v>
      </c>
    </row>
    <row r="133" s="14" customFormat="1">
      <c r="A133" s="14"/>
      <c r="B133" s="249"/>
      <c r="C133" s="250"/>
      <c r="D133" s="227" t="s">
        <v>161</v>
      </c>
      <c r="E133" s="251" t="s">
        <v>19</v>
      </c>
      <c r="F133" s="252" t="s">
        <v>237</v>
      </c>
      <c r="G133" s="250"/>
      <c r="H133" s="251" t="s">
        <v>19</v>
      </c>
      <c r="I133" s="253"/>
      <c r="J133" s="250"/>
      <c r="K133" s="250"/>
      <c r="L133" s="254"/>
      <c r="M133" s="255"/>
      <c r="N133" s="256"/>
      <c r="O133" s="256"/>
      <c r="P133" s="256"/>
      <c r="Q133" s="256"/>
      <c r="R133" s="256"/>
      <c r="S133" s="256"/>
      <c r="T133" s="257"/>
      <c r="U133" s="14"/>
      <c r="V133" s="14"/>
      <c r="W133" s="14"/>
      <c r="X133" s="14"/>
      <c r="Y133" s="14"/>
      <c r="Z133" s="14"/>
      <c r="AA133" s="14"/>
      <c r="AB133" s="14"/>
      <c r="AC133" s="14"/>
      <c r="AD133" s="14"/>
      <c r="AE133" s="14"/>
      <c r="AT133" s="258" t="s">
        <v>161</v>
      </c>
      <c r="AU133" s="258" t="s">
        <v>82</v>
      </c>
      <c r="AV133" s="14" t="s">
        <v>80</v>
      </c>
      <c r="AW133" s="14" t="s">
        <v>35</v>
      </c>
      <c r="AX133" s="14" t="s">
        <v>73</v>
      </c>
      <c r="AY133" s="258" t="s">
        <v>150</v>
      </c>
    </row>
    <row r="134" s="13" customFormat="1">
      <c r="A134" s="13"/>
      <c r="B134" s="233"/>
      <c r="C134" s="234"/>
      <c r="D134" s="227" t="s">
        <v>161</v>
      </c>
      <c r="E134" s="235" t="s">
        <v>19</v>
      </c>
      <c r="F134" s="236" t="s">
        <v>208</v>
      </c>
      <c r="G134" s="234"/>
      <c r="H134" s="237">
        <v>20.199999999999999</v>
      </c>
      <c r="I134" s="238"/>
      <c r="J134" s="234"/>
      <c r="K134" s="234"/>
      <c r="L134" s="239"/>
      <c r="M134" s="240"/>
      <c r="N134" s="241"/>
      <c r="O134" s="241"/>
      <c r="P134" s="241"/>
      <c r="Q134" s="241"/>
      <c r="R134" s="241"/>
      <c r="S134" s="241"/>
      <c r="T134" s="242"/>
      <c r="U134" s="13"/>
      <c r="V134" s="13"/>
      <c r="W134" s="13"/>
      <c r="X134" s="13"/>
      <c r="Y134" s="13"/>
      <c r="Z134" s="13"/>
      <c r="AA134" s="13"/>
      <c r="AB134" s="13"/>
      <c r="AC134" s="13"/>
      <c r="AD134" s="13"/>
      <c r="AE134" s="13"/>
      <c r="AT134" s="243" t="s">
        <v>161</v>
      </c>
      <c r="AU134" s="243" t="s">
        <v>82</v>
      </c>
      <c r="AV134" s="13" t="s">
        <v>82</v>
      </c>
      <c r="AW134" s="13" t="s">
        <v>35</v>
      </c>
      <c r="AX134" s="13" t="s">
        <v>73</v>
      </c>
      <c r="AY134" s="243" t="s">
        <v>150</v>
      </c>
    </row>
    <row r="135" s="13" customFormat="1">
      <c r="A135" s="13"/>
      <c r="B135" s="233"/>
      <c r="C135" s="234"/>
      <c r="D135" s="227" t="s">
        <v>161</v>
      </c>
      <c r="E135" s="235" t="s">
        <v>19</v>
      </c>
      <c r="F135" s="236" t="s">
        <v>209</v>
      </c>
      <c r="G135" s="234"/>
      <c r="H135" s="237">
        <v>10</v>
      </c>
      <c r="I135" s="238"/>
      <c r="J135" s="234"/>
      <c r="K135" s="234"/>
      <c r="L135" s="239"/>
      <c r="M135" s="240"/>
      <c r="N135" s="241"/>
      <c r="O135" s="241"/>
      <c r="P135" s="241"/>
      <c r="Q135" s="241"/>
      <c r="R135" s="241"/>
      <c r="S135" s="241"/>
      <c r="T135" s="242"/>
      <c r="U135" s="13"/>
      <c r="V135" s="13"/>
      <c r="W135" s="13"/>
      <c r="X135" s="13"/>
      <c r="Y135" s="13"/>
      <c r="Z135" s="13"/>
      <c r="AA135" s="13"/>
      <c r="AB135" s="13"/>
      <c r="AC135" s="13"/>
      <c r="AD135" s="13"/>
      <c r="AE135" s="13"/>
      <c r="AT135" s="243" t="s">
        <v>161</v>
      </c>
      <c r="AU135" s="243" t="s">
        <v>82</v>
      </c>
      <c r="AV135" s="13" t="s">
        <v>82</v>
      </c>
      <c r="AW135" s="13" t="s">
        <v>35</v>
      </c>
      <c r="AX135" s="13" t="s">
        <v>73</v>
      </c>
      <c r="AY135" s="243" t="s">
        <v>150</v>
      </c>
    </row>
    <row r="136" s="13" customFormat="1">
      <c r="A136" s="13"/>
      <c r="B136" s="233"/>
      <c r="C136" s="234"/>
      <c r="D136" s="227" t="s">
        <v>161</v>
      </c>
      <c r="E136" s="235" t="s">
        <v>19</v>
      </c>
      <c r="F136" s="236" t="s">
        <v>210</v>
      </c>
      <c r="G136" s="234"/>
      <c r="H136" s="237">
        <v>6.7999999999999998</v>
      </c>
      <c r="I136" s="238"/>
      <c r="J136" s="234"/>
      <c r="K136" s="234"/>
      <c r="L136" s="239"/>
      <c r="M136" s="240"/>
      <c r="N136" s="241"/>
      <c r="O136" s="241"/>
      <c r="P136" s="241"/>
      <c r="Q136" s="241"/>
      <c r="R136" s="241"/>
      <c r="S136" s="241"/>
      <c r="T136" s="242"/>
      <c r="U136" s="13"/>
      <c r="V136" s="13"/>
      <c r="W136" s="13"/>
      <c r="X136" s="13"/>
      <c r="Y136" s="13"/>
      <c r="Z136" s="13"/>
      <c r="AA136" s="13"/>
      <c r="AB136" s="13"/>
      <c r="AC136" s="13"/>
      <c r="AD136" s="13"/>
      <c r="AE136" s="13"/>
      <c r="AT136" s="243" t="s">
        <v>161</v>
      </c>
      <c r="AU136" s="243" t="s">
        <v>82</v>
      </c>
      <c r="AV136" s="13" t="s">
        <v>82</v>
      </c>
      <c r="AW136" s="13" t="s">
        <v>35</v>
      </c>
      <c r="AX136" s="13" t="s">
        <v>73</v>
      </c>
      <c r="AY136" s="243" t="s">
        <v>150</v>
      </c>
    </row>
    <row r="137" s="2" customFormat="1" ht="24.15" customHeight="1">
      <c r="A137" s="39"/>
      <c r="B137" s="40"/>
      <c r="C137" s="214" t="s">
        <v>238</v>
      </c>
      <c r="D137" s="214" t="s">
        <v>152</v>
      </c>
      <c r="E137" s="215" t="s">
        <v>239</v>
      </c>
      <c r="F137" s="216" t="s">
        <v>240</v>
      </c>
      <c r="G137" s="217" t="s">
        <v>155</v>
      </c>
      <c r="H137" s="218">
        <v>238.90000000000001</v>
      </c>
      <c r="I137" s="219"/>
      <c r="J137" s="220">
        <f>ROUND(I137*H137,2)</f>
        <v>0</v>
      </c>
      <c r="K137" s="216" t="s">
        <v>195</v>
      </c>
      <c r="L137" s="45"/>
      <c r="M137" s="221" t="s">
        <v>19</v>
      </c>
      <c r="N137" s="222" t="s">
        <v>46</v>
      </c>
      <c r="O137" s="86"/>
      <c r="P137" s="223">
        <f>O137*H137</f>
        <v>0</v>
      </c>
      <c r="Q137" s="223">
        <v>0</v>
      </c>
      <c r="R137" s="223">
        <f>Q137*H137</f>
        <v>0</v>
      </c>
      <c r="S137" s="223">
        <v>0</v>
      </c>
      <c r="T137" s="224">
        <f>S137*H137</f>
        <v>0</v>
      </c>
      <c r="U137" s="39"/>
      <c r="V137" s="39"/>
      <c r="W137" s="39"/>
      <c r="X137" s="39"/>
      <c r="Y137" s="39"/>
      <c r="Z137" s="39"/>
      <c r="AA137" s="39"/>
      <c r="AB137" s="39"/>
      <c r="AC137" s="39"/>
      <c r="AD137" s="39"/>
      <c r="AE137" s="39"/>
      <c r="AR137" s="225" t="s">
        <v>156</v>
      </c>
      <c r="AT137" s="225" t="s">
        <v>152</v>
      </c>
      <c r="AU137" s="225" t="s">
        <v>82</v>
      </c>
      <c r="AY137" s="18" t="s">
        <v>150</v>
      </c>
      <c r="BE137" s="226">
        <f>IF(N137="základní",J137,0)</f>
        <v>0</v>
      </c>
      <c r="BF137" s="226">
        <f>IF(N137="snížená",J137,0)</f>
        <v>0</v>
      </c>
      <c r="BG137" s="226">
        <f>IF(N137="zákl. přenesená",J137,0)</f>
        <v>0</v>
      </c>
      <c r="BH137" s="226">
        <f>IF(N137="sníž. přenesená",J137,0)</f>
        <v>0</v>
      </c>
      <c r="BI137" s="226">
        <f>IF(N137="nulová",J137,0)</f>
        <v>0</v>
      </c>
      <c r="BJ137" s="18" t="s">
        <v>156</v>
      </c>
      <c r="BK137" s="226">
        <f>ROUND(I137*H137,2)</f>
        <v>0</v>
      </c>
      <c r="BL137" s="18" t="s">
        <v>156</v>
      </c>
      <c r="BM137" s="225" t="s">
        <v>241</v>
      </c>
    </row>
    <row r="138" s="2" customFormat="1">
      <c r="A138" s="39"/>
      <c r="B138" s="40"/>
      <c r="C138" s="41"/>
      <c r="D138" s="227" t="s">
        <v>158</v>
      </c>
      <c r="E138" s="41"/>
      <c r="F138" s="228" t="s">
        <v>242</v>
      </c>
      <c r="G138" s="41"/>
      <c r="H138" s="41"/>
      <c r="I138" s="229"/>
      <c r="J138" s="41"/>
      <c r="K138" s="41"/>
      <c r="L138" s="45"/>
      <c r="M138" s="230"/>
      <c r="N138" s="231"/>
      <c r="O138" s="86"/>
      <c r="P138" s="86"/>
      <c r="Q138" s="86"/>
      <c r="R138" s="86"/>
      <c r="S138" s="86"/>
      <c r="T138" s="87"/>
      <c r="U138" s="39"/>
      <c r="V138" s="39"/>
      <c r="W138" s="39"/>
      <c r="X138" s="39"/>
      <c r="Y138" s="39"/>
      <c r="Z138" s="39"/>
      <c r="AA138" s="39"/>
      <c r="AB138" s="39"/>
      <c r="AC138" s="39"/>
      <c r="AD138" s="39"/>
      <c r="AE138" s="39"/>
      <c r="AT138" s="18" t="s">
        <v>158</v>
      </c>
      <c r="AU138" s="18" t="s">
        <v>82</v>
      </c>
    </row>
    <row r="139" s="2" customFormat="1">
      <c r="A139" s="39"/>
      <c r="B139" s="40"/>
      <c r="C139" s="41"/>
      <c r="D139" s="247" t="s">
        <v>198</v>
      </c>
      <c r="E139" s="41"/>
      <c r="F139" s="248" t="s">
        <v>243</v>
      </c>
      <c r="G139" s="41"/>
      <c r="H139" s="41"/>
      <c r="I139" s="229"/>
      <c r="J139" s="41"/>
      <c r="K139" s="41"/>
      <c r="L139" s="45"/>
      <c r="M139" s="230"/>
      <c r="N139" s="231"/>
      <c r="O139" s="86"/>
      <c r="P139" s="86"/>
      <c r="Q139" s="86"/>
      <c r="R139" s="86"/>
      <c r="S139" s="86"/>
      <c r="T139" s="87"/>
      <c r="U139" s="39"/>
      <c r="V139" s="39"/>
      <c r="W139" s="39"/>
      <c r="X139" s="39"/>
      <c r="Y139" s="39"/>
      <c r="Z139" s="39"/>
      <c r="AA139" s="39"/>
      <c r="AB139" s="39"/>
      <c r="AC139" s="39"/>
      <c r="AD139" s="39"/>
      <c r="AE139" s="39"/>
      <c r="AT139" s="18" t="s">
        <v>198</v>
      </c>
      <c r="AU139" s="18" t="s">
        <v>82</v>
      </c>
    </row>
    <row r="140" s="2" customFormat="1">
      <c r="A140" s="39"/>
      <c r="B140" s="40"/>
      <c r="C140" s="41"/>
      <c r="D140" s="227" t="s">
        <v>159</v>
      </c>
      <c r="E140" s="41"/>
      <c r="F140" s="232" t="s">
        <v>244</v>
      </c>
      <c r="G140" s="41"/>
      <c r="H140" s="41"/>
      <c r="I140" s="229"/>
      <c r="J140" s="41"/>
      <c r="K140" s="41"/>
      <c r="L140" s="45"/>
      <c r="M140" s="230"/>
      <c r="N140" s="231"/>
      <c r="O140" s="86"/>
      <c r="P140" s="86"/>
      <c r="Q140" s="86"/>
      <c r="R140" s="86"/>
      <c r="S140" s="86"/>
      <c r="T140" s="87"/>
      <c r="U140" s="39"/>
      <c r="V140" s="39"/>
      <c r="W140" s="39"/>
      <c r="X140" s="39"/>
      <c r="Y140" s="39"/>
      <c r="Z140" s="39"/>
      <c r="AA140" s="39"/>
      <c r="AB140" s="39"/>
      <c r="AC140" s="39"/>
      <c r="AD140" s="39"/>
      <c r="AE140" s="39"/>
      <c r="AT140" s="18" t="s">
        <v>159</v>
      </c>
      <c r="AU140" s="18" t="s">
        <v>82</v>
      </c>
    </row>
    <row r="141" s="14" customFormat="1">
      <c r="A141" s="14"/>
      <c r="B141" s="249"/>
      <c r="C141" s="250"/>
      <c r="D141" s="227" t="s">
        <v>161</v>
      </c>
      <c r="E141" s="251" t="s">
        <v>19</v>
      </c>
      <c r="F141" s="252" t="s">
        <v>245</v>
      </c>
      <c r="G141" s="250"/>
      <c r="H141" s="251" t="s">
        <v>19</v>
      </c>
      <c r="I141" s="253"/>
      <c r="J141" s="250"/>
      <c r="K141" s="250"/>
      <c r="L141" s="254"/>
      <c r="M141" s="255"/>
      <c r="N141" s="256"/>
      <c r="O141" s="256"/>
      <c r="P141" s="256"/>
      <c r="Q141" s="256"/>
      <c r="R141" s="256"/>
      <c r="S141" s="256"/>
      <c r="T141" s="257"/>
      <c r="U141" s="14"/>
      <c r="V141" s="14"/>
      <c r="W141" s="14"/>
      <c r="X141" s="14"/>
      <c r="Y141" s="14"/>
      <c r="Z141" s="14"/>
      <c r="AA141" s="14"/>
      <c r="AB141" s="14"/>
      <c r="AC141" s="14"/>
      <c r="AD141" s="14"/>
      <c r="AE141" s="14"/>
      <c r="AT141" s="258" t="s">
        <v>161</v>
      </c>
      <c r="AU141" s="258" t="s">
        <v>82</v>
      </c>
      <c r="AV141" s="14" t="s">
        <v>80</v>
      </c>
      <c r="AW141" s="14" t="s">
        <v>35</v>
      </c>
      <c r="AX141" s="14" t="s">
        <v>73</v>
      </c>
      <c r="AY141" s="258" t="s">
        <v>150</v>
      </c>
    </row>
    <row r="142" s="13" customFormat="1">
      <c r="A142" s="13"/>
      <c r="B142" s="233"/>
      <c r="C142" s="234"/>
      <c r="D142" s="227" t="s">
        <v>161</v>
      </c>
      <c r="E142" s="235" t="s">
        <v>19</v>
      </c>
      <c r="F142" s="236" t="s">
        <v>246</v>
      </c>
      <c r="G142" s="234"/>
      <c r="H142" s="237">
        <v>27</v>
      </c>
      <c r="I142" s="238"/>
      <c r="J142" s="234"/>
      <c r="K142" s="234"/>
      <c r="L142" s="239"/>
      <c r="M142" s="240"/>
      <c r="N142" s="241"/>
      <c r="O142" s="241"/>
      <c r="P142" s="241"/>
      <c r="Q142" s="241"/>
      <c r="R142" s="241"/>
      <c r="S142" s="241"/>
      <c r="T142" s="242"/>
      <c r="U142" s="13"/>
      <c r="V142" s="13"/>
      <c r="W142" s="13"/>
      <c r="X142" s="13"/>
      <c r="Y142" s="13"/>
      <c r="Z142" s="13"/>
      <c r="AA142" s="13"/>
      <c r="AB142" s="13"/>
      <c r="AC142" s="13"/>
      <c r="AD142" s="13"/>
      <c r="AE142" s="13"/>
      <c r="AT142" s="243" t="s">
        <v>161</v>
      </c>
      <c r="AU142" s="243" t="s">
        <v>82</v>
      </c>
      <c r="AV142" s="13" t="s">
        <v>82</v>
      </c>
      <c r="AW142" s="13" t="s">
        <v>35</v>
      </c>
      <c r="AX142" s="13" t="s">
        <v>73</v>
      </c>
      <c r="AY142" s="243" t="s">
        <v>150</v>
      </c>
    </row>
    <row r="143" s="13" customFormat="1">
      <c r="A143" s="13"/>
      <c r="B143" s="233"/>
      <c r="C143" s="234"/>
      <c r="D143" s="227" t="s">
        <v>161</v>
      </c>
      <c r="E143" s="235" t="s">
        <v>19</v>
      </c>
      <c r="F143" s="236" t="s">
        <v>220</v>
      </c>
      <c r="G143" s="234"/>
      <c r="H143" s="237">
        <v>62.399999999999999</v>
      </c>
      <c r="I143" s="238"/>
      <c r="J143" s="234"/>
      <c r="K143" s="234"/>
      <c r="L143" s="239"/>
      <c r="M143" s="240"/>
      <c r="N143" s="241"/>
      <c r="O143" s="241"/>
      <c r="P143" s="241"/>
      <c r="Q143" s="241"/>
      <c r="R143" s="241"/>
      <c r="S143" s="241"/>
      <c r="T143" s="242"/>
      <c r="U143" s="13"/>
      <c r="V143" s="13"/>
      <c r="W143" s="13"/>
      <c r="X143" s="13"/>
      <c r="Y143" s="13"/>
      <c r="Z143" s="13"/>
      <c r="AA143" s="13"/>
      <c r="AB143" s="13"/>
      <c r="AC143" s="13"/>
      <c r="AD143" s="13"/>
      <c r="AE143" s="13"/>
      <c r="AT143" s="243" t="s">
        <v>161</v>
      </c>
      <c r="AU143" s="243" t="s">
        <v>82</v>
      </c>
      <c r="AV143" s="13" t="s">
        <v>82</v>
      </c>
      <c r="AW143" s="13" t="s">
        <v>35</v>
      </c>
      <c r="AX143" s="13" t="s">
        <v>73</v>
      </c>
      <c r="AY143" s="243" t="s">
        <v>150</v>
      </c>
    </row>
    <row r="144" s="13" customFormat="1">
      <c r="A144" s="13"/>
      <c r="B144" s="233"/>
      <c r="C144" s="234"/>
      <c r="D144" s="227" t="s">
        <v>161</v>
      </c>
      <c r="E144" s="235" t="s">
        <v>19</v>
      </c>
      <c r="F144" s="236" t="s">
        <v>221</v>
      </c>
      <c r="G144" s="234"/>
      <c r="H144" s="237">
        <v>99.200000000000003</v>
      </c>
      <c r="I144" s="238"/>
      <c r="J144" s="234"/>
      <c r="K144" s="234"/>
      <c r="L144" s="239"/>
      <c r="M144" s="240"/>
      <c r="N144" s="241"/>
      <c r="O144" s="241"/>
      <c r="P144" s="241"/>
      <c r="Q144" s="241"/>
      <c r="R144" s="241"/>
      <c r="S144" s="241"/>
      <c r="T144" s="242"/>
      <c r="U144" s="13"/>
      <c r="V144" s="13"/>
      <c r="W144" s="13"/>
      <c r="X144" s="13"/>
      <c r="Y144" s="13"/>
      <c r="Z144" s="13"/>
      <c r="AA144" s="13"/>
      <c r="AB144" s="13"/>
      <c r="AC144" s="13"/>
      <c r="AD144" s="13"/>
      <c r="AE144" s="13"/>
      <c r="AT144" s="243" t="s">
        <v>161</v>
      </c>
      <c r="AU144" s="243" t="s">
        <v>82</v>
      </c>
      <c r="AV144" s="13" t="s">
        <v>82</v>
      </c>
      <c r="AW144" s="13" t="s">
        <v>35</v>
      </c>
      <c r="AX144" s="13" t="s">
        <v>73</v>
      </c>
      <c r="AY144" s="243" t="s">
        <v>150</v>
      </c>
    </row>
    <row r="145" s="13" customFormat="1">
      <c r="A145" s="13"/>
      <c r="B145" s="233"/>
      <c r="C145" s="234"/>
      <c r="D145" s="227" t="s">
        <v>161</v>
      </c>
      <c r="E145" s="235" t="s">
        <v>19</v>
      </c>
      <c r="F145" s="236" t="s">
        <v>247</v>
      </c>
      <c r="G145" s="234"/>
      <c r="H145" s="237">
        <v>50.299999999999997</v>
      </c>
      <c r="I145" s="238"/>
      <c r="J145" s="234"/>
      <c r="K145" s="234"/>
      <c r="L145" s="239"/>
      <c r="M145" s="240"/>
      <c r="N145" s="241"/>
      <c r="O145" s="241"/>
      <c r="P145" s="241"/>
      <c r="Q145" s="241"/>
      <c r="R145" s="241"/>
      <c r="S145" s="241"/>
      <c r="T145" s="242"/>
      <c r="U145" s="13"/>
      <c r="V145" s="13"/>
      <c r="W145" s="13"/>
      <c r="X145" s="13"/>
      <c r="Y145" s="13"/>
      <c r="Z145" s="13"/>
      <c r="AA145" s="13"/>
      <c r="AB145" s="13"/>
      <c r="AC145" s="13"/>
      <c r="AD145" s="13"/>
      <c r="AE145" s="13"/>
      <c r="AT145" s="243" t="s">
        <v>161</v>
      </c>
      <c r="AU145" s="243" t="s">
        <v>82</v>
      </c>
      <c r="AV145" s="13" t="s">
        <v>82</v>
      </c>
      <c r="AW145" s="13" t="s">
        <v>35</v>
      </c>
      <c r="AX145" s="13" t="s">
        <v>73</v>
      </c>
      <c r="AY145" s="243" t="s">
        <v>150</v>
      </c>
    </row>
    <row r="146" s="12" customFormat="1" ht="22.8" customHeight="1">
      <c r="A146" s="12"/>
      <c r="B146" s="198"/>
      <c r="C146" s="199"/>
      <c r="D146" s="200" t="s">
        <v>72</v>
      </c>
      <c r="E146" s="212" t="s">
        <v>168</v>
      </c>
      <c r="F146" s="212" t="s">
        <v>248</v>
      </c>
      <c r="G146" s="199"/>
      <c r="H146" s="199"/>
      <c r="I146" s="202"/>
      <c r="J146" s="213">
        <f>BK146</f>
        <v>0</v>
      </c>
      <c r="K146" s="199"/>
      <c r="L146" s="204"/>
      <c r="M146" s="205"/>
      <c r="N146" s="206"/>
      <c r="O146" s="206"/>
      <c r="P146" s="207">
        <f>SUM(P147:P168)</f>
        <v>0</v>
      </c>
      <c r="Q146" s="206"/>
      <c r="R146" s="207">
        <f>SUM(R147:R168)</f>
        <v>12.194853999999999</v>
      </c>
      <c r="S146" s="206"/>
      <c r="T146" s="208">
        <f>SUM(T147:T168)</f>
        <v>0</v>
      </c>
      <c r="U146" s="12"/>
      <c r="V146" s="12"/>
      <c r="W146" s="12"/>
      <c r="X146" s="12"/>
      <c r="Y146" s="12"/>
      <c r="Z146" s="12"/>
      <c r="AA146" s="12"/>
      <c r="AB146" s="12"/>
      <c r="AC146" s="12"/>
      <c r="AD146" s="12"/>
      <c r="AE146" s="12"/>
      <c r="AR146" s="209" t="s">
        <v>80</v>
      </c>
      <c r="AT146" s="210" t="s">
        <v>72</v>
      </c>
      <c r="AU146" s="210" t="s">
        <v>80</v>
      </c>
      <c r="AY146" s="209" t="s">
        <v>150</v>
      </c>
      <c r="BK146" s="211">
        <f>SUM(BK147:BK168)</f>
        <v>0</v>
      </c>
    </row>
    <row r="147" s="2" customFormat="1" ht="24.15" customHeight="1">
      <c r="A147" s="39"/>
      <c r="B147" s="40"/>
      <c r="C147" s="214" t="s">
        <v>249</v>
      </c>
      <c r="D147" s="214" t="s">
        <v>152</v>
      </c>
      <c r="E147" s="215" t="s">
        <v>250</v>
      </c>
      <c r="F147" s="216" t="s">
        <v>251</v>
      </c>
      <c r="G147" s="217" t="s">
        <v>155</v>
      </c>
      <c r="H147" s="218">
        <v>3.0299999999999998</v>
      </c>
      <c r="I147" s="219"/>
      <c r="J147" s="220">
        <f>ROUND(I147*H147,2)</f>
        <v>0</v>
      </c>
      <c r="K147" s="216" t="s">
        <v>195</v>
      </c>
      <c r="L147" s="45"/>
      <c r="M147" s="221" t="s">
        <v>19</v>
      </c>
      <c r="N147" s="222" t="s">
        <v>46</v>
      </c>
      <c r="O147" s="86"/>
      <c r="P147" s="223">
        <f>O147*H147</f>
        <v>0</v>
      </c>
      <c r="Q147" s="223">
        <v>0.36037999999999998</v>
      </c>
      <c r="R147" s="223">
        <f>Q147*H147</f>
        <v>1.0919513999999999</v>
      </c>
      <c r="S147" s="223">
        <v>0</v>
      </c>
      <c r="T147" s="224">
        <f>S147*H147</f>
        <v>0</v>
      </c>
      <c r="U147" s="39"/>
      <c r="V147" s="39"/>
      <c r="W147" s="39"/>
      <c r="X147" s="39"/>
      <c r="Y147" s="39"/>
      <c r="Z147" s="39"/>
      <c r="AA147" s="39"/>
      <c r="AB147" s="39"/>
      <c r="AC147" s="39"/>
      <c r="AD147" s="39"/>
      <c r="AE147" s="39"/>
      <c r="AR147" s="225" t="s">
        <v>156</v>
      </c>
      <c r="AT147" s="225" t="s">
        <v>152</v>
      </c>
      <c r="AU147" s="225" t="s">
        <v>82</v>
      </c>
      <c r="AY147" s="18" t="s">
        <v>150</v>
      </c>
      <c r="BE147" s="226">
        <f>IF(N147="základní",J147,0)</f>
        <v>0</v>
      </c>
      <c r="BF147" s="226">
        <f>IF(N147="snížená",J147,0)</f>
        <v>0</v>
      </c>
      <c r="BG147" s="226">
        <f>IF(N147="zákl. přenesená",J147,0)</f>
        <v>0</v>
      </c>
      <c r="BH147" s="226">
        <f>IF(N147="sníž. přenesená",J147,0)</f>
        <v>0</v>
      </c>
      <c r="BI147" s="226">
        <f>IF(N147="nulová",J147,0)</f>
        <v>0</v>
      </c>
      <c r="BJ147" s="18" t="s">
        <v>156</v>
      </c>
      <c r="BK147" s="226">
        <f>ROUND(I147*H147,2)</f>
        <v>0</v>
      </c>
      <c r="BL147" s="18" t="s">
        <v>156</v>
      </c>
      <c r="BM147" s="225" t="s">
        <v>252</v>
      </c>
    </row>
    <row r="148" s="2" customFormat="1">
      <c r="A148" s="39"/>
      <c r="B148" s="40"/>
      <c r="C148" s="41"/>
      <c r="D148" s="227" t="s">
        <v>158</v>
      </c>
      <c r="E148" s="41"/>
      <c r="F148" s="228" t="s">
        <v>253</v>
      </c>
      <c r="G148" s="41"/>
      <c r="H148" s="41"/>
      <c r="I148" s="229"/>
      <c r="J148" s="41"/>
      <c r="K148" s="41"/>
      <c r="L148" s="45"/>
      <c r="M148" s="230"/>
      <c r="N148" s="231"/>
      <c r="O148" s="86"/>
      <c r="P148" s="86"/>
      <c r="Q148" s="86"/>
      <c r="R148" s="86"/>
      <c r="S148" s="86"/>
      <c r="T148" s="87"/>
      <c r="U148" s="39"/>
      <c r="V148" s="39"/>
      <c r="W148" s="39"/>
      <c r="X148" s="39"/>
      <c r="Y148" s="39"/>
      <c r="Z148" s="39"/>
      <c r="AA148" s="39"/>
      <c r="AB148" s="39"/>
      <c r="AC148" s="39"/>
      <c r="AD148" s="39"/>
      <c r="AE148" s="39"/>
      <c r="AT148" s="18" t="s">
        <v>158</v>
      </c>
      <c r="AU148" s="18" t="s">
        <v>82</v>
      </c>
    </row>
    <row r="149" s="2" customFormat="1">
      <c r="A149" s="39"/>
      <c r="B149" s="40"/>
      <c r="C149" s="41"/>
      <c r="D149" s="247" t="s">
        <v>198</v>
      </c>
      <c r="E149" s="41"/>
      <c r="F149" s="248" t="s">
        <v>254</v>
      </c>
      <c r="G149" s="41"/>
      <c r="H149" s="41"/>
      <c r="I149" s="229"/>
      <c r="J149" s="41"/>
      <c r="K149" s="41"/>
      <c r="L149" s="45"/>
      <c r="M149" s="230"/>
      <c r="N149" s="231"/>
      <c r="O149" s="86"/>
      <c r="P149" s="86"/>
      <c r="Q149" s="86"/>
      <c r="R149" s="86"/>
      <c r="S149" s="86"/>
      <c r="T149" s="87"/>
      <c r="U149" s="39"/>
      <c r="V149" s="39"/>
      <c r="W149" s="39"/>
      <c r="X149" s="39"/>
      <c r="Y149" s="39"/>
      <c r="Z149" s="39"/>
      <c r="AA149" s="39"/>
      <c r="AB149" s="39"/>
      <c r="AC149" s="39"/>
      <c r="AD149" s="39"/>
      <c r="AE149" s="39"/>
      <c r="AT149" s="18" t="s">
        <v>198</v>
      </c>
      <c r="AU149" s="18" t="s">
        <v>82</v>
      </c>
    </row>
    <row r="150" s="2" customFormat="1">
      <c r="A150" s="39"/>
      <c r="B150" s="40"/>
      <c r="C150" s="41"/>
      <c r="D150" s="227" t="s">
        <v>159</v>
      </c>
      <c r="E150" s="41"/>
      <c r="F150" s="232" t="s">
        <v>255</v>
      </c>
      <c r="G150" s="41"/>
      <c r="H150" s="41"/>
      <c r="I150" s="229"/>
      <c r="J150" s="41"/>
      <c r="K150" s="41"/>
      <c r="L150" s="45"/>
      <c r="M150" s="230"/>
      <c r="N150" s="231"/>
      <c r="O150" s="86"/>
      <c r="P150" s="86"/>
      <c r="Q150" s="86"/>
      <c r="R150" s="86"/>
      <c r="S150" s="86"/>
      <c r="T150" s="87"/>
      <c r="U150" s="39"/>
      <c r="V150" s="39"/>
      <c r="W150" s="39"/>
      <c r="X150" s="39"/>
      <c r="Y150" s="39"/>
      <c r="Z150" s="39"/>
      <c r="AA150" s="39"/>
      <c r="AB150" s="39"/>
      <c r="AC150" s="39"/>
      <c r="AD150" s="39"/>
      <c r="AE150" s="39"/>
      <c r="AT150" s="18" t="s">
        <v>159</v>
      </c>
      <c r="AU150" s="18" t="s">
        <v>82</v>
      </c>
    </row>
    <row r="151" s="13" customFormat="1">
      <c r="A151" s="13"/>
      <c r="B151" s="233"/>
      <c r="C151" s="234"/>
      <c r="D151" s="227" t="s">
        <v>161</v>
      </c>
      <c r="E151" s="235" t="s">
        <v>19</v>
      </c>
      <c r="F151" s="236" t="s">
        <v>256</v>
      </c>
      <c r="G151" s="234"/>
      <c r="H151" s="237">
        <v>3.0299999999999998</v>
      </c>
      <c r="I151" s="238"/>
      <c r="J151" s="234"/>
      <c r="K151" s="234"/>
      <c r="L151" s="239"/>
      <c r="M151" s="240"/>
      <c r="N151" s="241"/>
      <c r="O151" s="241"/>
      <c r="P151" s="241"/>
      <c r="Q151" s="241"/>
      <c r="R151" s="241"/>
      <c r="S151" s="241"/>
      <c r="T151" s="242"/>
      <c r="U151" s="13"/>
      <c r="V151" s="13"/>
      <c r="W151" s="13"/>
      <c r="X151" s="13"/>
      <c r="Y151" s="13"/>
      <c r="Z151" s="13"/>
      <c r="AA151" s="13"/>
      <c r="AB151" s="13"/>
      <c r="AC151" s="13"/>
      <c r="AD151" s="13"/>
      <c r="AE151" s="13"/>
      <c r="AT151" s="243" t="s">
        <v>161</v>
      </c>
      <c r="AU151" s="243" t="s">
        <v>82</v>
      </c>
      <c r="AV151" s="13" t="s">
        <v>82</v>
      </c>
      <c r="AW151" s="13" t="s">
        <v>35</v>
      </c>
      <c r="AX151" s="13" t="s">
        <v>80</v>
      </c>
      <c r="AY151" s="243" t="s">
        <v>150</v>
      </c>
    </row>
    <row r="152" s="2" customFormat="1" ht="16.5" customHeight="1">
      <c r="A152" s="39"/>
      <c r="B152" s="40"/>
      <c r="C152" s="259" t="s">
        <v>257</v>
      </c>
      <c r="D152" s="259" t="s">
        <v>258</v>
      </c>
      <c r="E152" s="260" t="s">
        <v>259</v>
      </c>
      <c r="F152" s="261" t="s">
        <v>260</v>
      </c>
      <c r="G152" s="262" t="s">
        <v>261</v>
      </c>
      <c r="H152" s="263">
        <v>11.109999999999999</v>
      </c>
      <c r="I152" s="264"/>
      <c r="J152" s="265">
        <f>ROUND(I152*H152,2)</f>
        <v>0</v>
      </c>
      <c r="K152" s="261" t="s">
        <v>19</v>
      </c>
      <c r="L152" s="266"/>
      <c r="M152" s="267" t="s">
        <v>19</v>
      </c>
      <c r="N152" s="268" t="s">
        <v>46</v>
      </c>
      <c r="O152" s="86"/>
      <c r="P152" s="223">
        <f>O152*H152</f>
        <v>0</v>
      </c>
      <c r="Q152" s="223">
        <v>0.77000000000000002</v>
      </c>
      <c r="R152" s="223">
        <f>Q152*H152</f>
        <v>8.5547000000000004</v>
      </c>
      <c r="S152" s="223">
        <v>0</v>
      </c>
      <c r="T152" s="224">
        <f>S152*H152</f>
        <v>0</v>
      </c>
      <c r="U152" s="39"/>
      <c r="V152" s="39"/>
      <c r="W152" s="39"/>
      <c r="X152" s="39"/>
      <c r="Y152" s="39"/>
      <c r="Z152" s="39"/>
      <c r="AA152" s="39"/>
      <c r="AB152" s="39"/>
      <c r="AC152" s="39"/>
      <c r="AD152" s="39"/>
      <c r="AE152" s="39"/>
      <c r="AR152" s="225" t="s">
        <v>238</v>
      </c>
      <c r="AT152" s="225" t="s">
        <v>258</v>
      </c>
      <c r="AU152" s="225" t="s">
        <v>82</v>
      </c>
      <c r="AY152" s="18" t="s">
        <v>150</v>
      </c>
      <c r="BE152" s="226">
        <f>IF(N152="základní",J152,0)</f>
        <v>0</v>
      </c>
      <c r="BF152" s="226">
        <f>IF(N152="snížená",J152,0)</f>
        <v>0</v>
      </c>
      <c r="BG152" s="226">
        <f>IF(N152="zákl. přenesená",J152,0)</f>
        <v>0</v>
      </c>
      <c r="BH152" s="226">
        <f>IF(N152="sníž. přenesená",J152,0)</f>
        <v>0</v>
      </c>
      <c r="BI152" s="226">
        <f>IF(N152="nulová",J152,0)</f>
        <v>0</v>
      </c>
      <c r="BJ152" s="18" t="s">
        <v>156</v>
      </c>
      <c r="BK152" s="226">
        <f>ROUND(I152*H152,2)</f>
        <v>0</v>
      </c>
      <c r="BL152" s="18" t="s">
        <v>156</v>
      </c>
      <c r="BM152" s="225" t="s">
        <v>262</v>
      </c>
    </row>
    <row r="153" s="2" customFormat="1">
      <c r="A153" s="39"/>
      <c r="B153" s="40"/>
      <c r="C153" s="41"/>
      <c r="D153" s="227" t="s">
        <v>158</v>
      </c>
      <c r="E153" s="41"/>
      <c r="F153" s="228" t="s">
        <v>260</v>
      </c>
      <c r="G153" s="41"/>
      <c r="H153" s="41"/>
      <c r="I153" s="229"/>
      <c r="J153" s="41"/>
      <c r="K153" s="41"/>
      <c r="L153" s="45"/>
      <c r="M153" s="230"/>
      <c r="N153" s="231"/>
      <c r="O153" s="86"/>
      <c r="P153" s="86"/>
      <c r="Q153" s="86"/>
      <c r="R153" s="86"/>
      <c r="S153" s="86"/>
      <c r="T153" s="87"/>
      <c r="U153" s="39"/>
      <c r="V153" s="39"/>
      <c r="W153" s="39"/>
      <c r="X153" s="39"/>
      <c r="Y153" s="39"/>
      <c r="Z153" s="39"/>
      <c r="AA153" s="39"/>
      <c r="AB153" s="39"/>
      <c r="AC153" s="39"/>
      <c r="AD153" s="39"/>
      <c r="AE153" s="39"/>
      <c r="AT153" s="18" t="s">
        <v>158</v>
      </c>
      <c r="AU153" s="18" t="s">
        <v>82</v>
      </c>
    </row>
    <row r="154" s="2" customFormat="1">
      <c r="A154" s="39"/>
      <c r="B154" s="40"/>
      <c r="C154" s="41"/>
      <c r="D154" s="227" t="s">
        <v>159</v>
      </c>
      <c r="E154" s="41"/>
      <c r="F154" s="232" t="s">
        <v>263</v>
      </c>
      <c r="G154" s="41"/>
      <c r="H154" s="41"/>
      <c r="I154" s="229"/>
      <c r="J154" s="41"/>
      <c r="K154" s="41"/>
      <c r="L154" s="45"/>
      <c r="M154" s="230"/>
      <c r="N154" s="231"/>
      <c r="O154" s="86"/>
      <c r="P154" s="86"/>
      <c r="Q154" s="86"/>
      <c r="R154" s="86"/>
      <c r="S154" s="86"/>
      <c r="T154" s="87"/>
      <c r="U154" s="39"/>
      <c r="V154" s="39"/>
      <c r="W154" s="39"/>
      <c r="X154" s="39"/>
      <c r="Y154" s="39"/>
      <c r="Z154" s="39"/>
      <c r="AA154" s="39"/>
      <c r="AB154" s="39"/>
      <c r="AC154" s="39"/>
      <c r="AD154" s="39"/>
      <c r="AE154" s="39"/>
      <c r="AT154" s="18" t="s">
        <v>159</v>
      </c>
      <c r="AU154" s="18" t="s">
        <v>82</v>
      </c>
    </row>
    <row r="155" s="13" customFormat="1">
      <c r="A155" s="13"/>
      <c r="B155" s="233"/>
      <c r="C155" s="234"/>
      <c r="D155" s="227" t="s">
        <v>161</v>
      </c>
      <c r="E155" s="235" t="s">
        <v>19</v>
      </c>
      <c r="F155" s="236" t="s">
        <v>264</v>
      </c>
      <c r="G155" s="234"/>
      <c r="H155" s="237">
        <v>10.1</v>
      </c>
      <c r="I155" s="238"/>
      <c r="J155" s="234"/>
      <c r="K155" s="234"/>
      <c r="L155" s="239"/>
      <c r="M155" s="240"/>
      <c r="N155" s="241"/>
      <c r="O155" s="241"/>
      <c r="P155" s="241"/>
      <c r="Q155" s="241"/>
      <c r="R155" s="241"/>
      <c r="S155" s="241"/>
      <c r="T155" s="242"/>
      <c r="U155" s="13"/>
      <c r="V155" s="13"/>
      <c r="W155" s="13"/>
      <c r="X155" s="13"/>
      <c r="Y155" s="13"/>
      <c r="Z155" s="13"/>
      <c r="AA155" s="13"/>
      <c r="AB155" s="13"/>
      <c r="AC155" s="13"/>
      <c r="AD155" s="13"/>
      <c r="AE155" s="13"/>
      <c r="AT155" s="243" t="s">
        <v>161</v>
      </c>
      <c r="AU155" s="243" t="s">
        <v>82</v>
      </c>
      <c r="AV155" s="13" t="s">
        <v>82</v>
      </c>
      <c r="AW155" s="13" t="s">
        <v>35</v>
      </c>
      <c r="AX155" s="13" t="s">
        <v>80</v>
      </c>
      <c r="AY155" s="243" t="s">
        <v>150</v>
      </c>
    </row>
    <row r="156" s="13" customFormat="1">
      <c r="A156" s="13"/>
      <c r="B156" s="233"/>
      <c r="C156" s="234"/>
      <c r="D156" s="227" t="s">
        <v>161</v>
      </c>
      <c r="E156" s="234"/>
      <c r="F156" s="236" t="s">
        <v>265</v>
      </c>
      <c r="G156" s="234"/>
      <c r="H156" s="237">
        <v>11.109999999999999</v>
      </c>
      <c r="I156" s="238"/>
      <c r="J156" s="234"/>
      <c r="K156" s="234"/>
      <c r="L156" s="239"/>
      <c r="M156" s="240"/>
      <c r="N156" s="241"/>
      <c r="O156" s="241"/>
      <c r="P156" s="241"/>
      <c r="Q156" s="241"/>
      <c r="R156" s="241"/>
      <c r="S156" s="241"/>
      <c r="T156" s="242"/>
      <c r="U156" s="13"/>
      <c r="V156" s="13"/>
      <c r="W156" s="13"/>
      <c r="X156" s="13"/>
      <c r="Y156" s="13"/>
      <c r="Z156" s="13"/>
      <c r="AA156" s="13"/>
      <c r="AB156" s="13"/>
      <c r="AC156" s="13"/>
      <c r="AD156" s="13"/>
      <c r="AE156" s="13"/>
      <c r="AT156" s="243" t="s">
        <v>161</v>
      </c>
      <c r="AU156" s="243" t="s">
        <v>82</v>
      </c>
      <c r="AV156" s="13" t="s">
        <v>82</v>
      </c>
      <c r="AW156" s="13" t="s">
        <v>4</v>
      </c>
      <c r="AX156" s="13" t="s">
        <v>80</v>
      </c>
      <c r="AY156" s="243" t="s">
        <v>150</v>
      </c>
    </row>
    <row r="157" s="2" customFormat="1" ht="24.15" customHeight="1">
      <c r="A157" s="39"/>
      <c r="B157" s="40"/>
      <c r="C157" s="214" t="s">
        <v>266</v>
      </c>
      <c r="D157" s="214" t="s">
        <v>152</v>
      </c>
      <c r="E157" s="215" t="s">
        <v>267</v>
      </c>
      <c r="F157" s="216" t="s">
        <v>268</v>
      </c>
      <c r="G157" s="217" t="s">
        <v>155</v>
      </c>
      <c r="H157" s="218">
        <v>1.01</v>
      </c>
      <c r="I157" s="219"/>
      <c r="J157" s="220">
        <f>ROUND(I157*H157,2)</f>
        <v>0</v>
      </c>
      <c r="K157" s="216" t="s">
        <v>195</v>
      </c>
      <c r="L157" s="45"/>
      <c r="M157" s="221" t="s">
        <v>19</v>
      </c>
      <c r="N157" s="222" t="s">
        <v>46</v>
      </c>
      <c r="O157" s="86"/>
      <c r="P157" s="223">
        <f>O157*H157</f>
        <v>0</v>
      </c>
      <c r="Q157" s="223">
        <v>2.5039600000000002</v>
      </c>
      <c r="R157" s="223">
        <f>Q157*H157</f>
        <v>2.5289996000000001</v>
      </c>
      <c r="S157" s="223">
        <v>0</v>
      </c>
      <c r="T157" s="224">
        <f>S157*H157</f>
        <v>0</v>
      </c>
      <c r="U157" s="39"/>
      <c r="V157" s="39"/>
      <c r="W157" s="39"/>
      <c r="X157" s="39"/>
      <c r="Y157" s="39"/>
      <c r="Z157" s="39"/>
      <c r="AA157" s="39"/>
      <c r="AB157" s="39"/>
      <c r="AC157" s="39"/>
      <c r="AD157" s="39"/>
      <c r="AE157" s="39"/>
      <c r="AR157" s="225" t="s">
        <v>156</v>
      </c>
      <c r="AT157" s="225" t="s">
        <v>152</v>
      </c>
      <c r="AU157" s="225" t="s">
        <v>82</v>
      </c>
      <c r="AY157" s="18" t="s">
        <v>150</v>
      </c>
      <c r="BE157" s="226">
        <f>IF(N157="základní",J157,0)</f>
        <v>0</v>
      </c>
      <c r="BF157" s="226">
        <f>IF(N157="snížená",J157,0)</f>
        <v>0</v>
      </c>
      <c r="BG157" s="226">
        <f>IF(N157="zákl. přenesená",J157,0)</f>
        <v>0</v>
      </c>
      <c r="BH157" s="226">
        <f>IF(N157="sníž. přenesená",J157,0)</f>
        <v>0</v>
      </c>
      <c r="BI157" s="226">
        <f>IF(N157="nulová",J157,0)</f>
        <v>0</v>
      </c>
      <c r="BJ157" s="18" t="s">
        <v>156</v>
      </c>
      <c r="BK157" s="226">
        <f>ROUND(I157*H157,2)</f>
        <v>0</v>
      </c>
      <c r="BL157" s="18" t="s">
        <v>156</v>
      </c>
      <c r="BM157" s="225" t="s">
        <v>269</v>
      </c>
    </row>
    <row r="158" s="2" customFormat="1">
      <c r="A158" s="39"/>
      <c r="B158" s="40"/>
      <c r="C158" s="41"/>
      <c r="D158" s="227" t="s">
        <v>158</v>
      </c>
      <c r="E158" s="41"/>
      <c r="F158" s="228" t="s">
        <v>270</v>
      </c>
      <c r="G158" s="41"/>
      <c r="H158" s="41"/>
      <c r="I158" s="229"/>
      <c r="J158" s="41"/>
      <c r="K158" s="41"/>
      <c r="L158" s="45"/>
      <c r="M158" s="230"/>
      <c r="N158" s="231"/>
      <c r="O158" s="86"/>
      <c r="P158" s="86"/>
      <c r="Q158" s="86"/>
      <c r="R158" s="86"/>
      <c r="S158" s="86"/>
      <c r="T158" s="87"/>
      <c r="U158" s="39"/>
      <c r="V158" s="39"/>
      <c r="W158" s="39"/>
      <c r="X158" s="39"/>
      <c r="Y158" s="39"/>
      <c r="Z158" s="39"/>
      <c r="AA158" s="39"/>
      <c r="AB158" s="39"/>
      <c r="AC158" s="39"/>
      <c r="AD158" s="39"/>
      <c r="AE158" s="39"/>
      <c r="AT158" s="18" t="s">
        <v>158</v>
      </c>
      <c r="AU158" s="18" t="s">
        <v>82</v>
      </c>
    </row>
    <row r="159" s="2" customFormat="1">
      <c r="A159" s="39"/>
      <c r="B159" s="40"/>
      <c r="C159" s="41"/>
      <c r="D159" s="247" t="s">
        <v>198</v>
      </c>
      <c r="E159" s="41"/>
      <c r="F159" s="248" t="s">
        <v>271</v>
      </c>
      <c r="G159" s="41"/>
      <c r="H159" s="41"/>
      <c r="I159" s="229"/>
      <c r="J159" s="41"/>
      <c r="K159" s="41"/>
      <c r="L159" s="45"/>
      <c r="M159" s="230"/>
      <c r="N159" s="231"/>
      <c r="O159" s="86"/>
      <c r="P159" s="86"/>
      <c r="Q159" s="86"/>
      <c r="R159" s="86"/>
      <c r="S159" s="86"/>
      <c r="T159" s="87"/>
      <c r="U159" s="39"/>
      <c r="V159" s="39"/>
      <c r="W159" s="39"/>
      <c r="X159" s="39"/>
      <c r="Y159" s="39"/>
      <c r="Z159" s="39"/>
      <c r="AA159" s="39"/>
      <c r="AB159" s="39"/>
      <c r="AC159" s="39"/>
      <c r="AD159" s="39"/>
      <c r="AE159" s="39"/>
      <c r="AT159" s="18" t="s">
        <v>198</v>
      </c>
      <c r="AU159" s="18" t="s">
        <v>82</v>
      </c>
    </row>
    <row r="160" s="2" customFormat="1">
      <c r="A160" s="39"/>
      <c r="B160" s="40"/>
      <c r="C160" s="41"/>
      <c r="D160" s="227" t="s">
        <v>159</v>
      </c>
      <c r="E160" s="41"/>
      <c r="F160" s="232" t="s">
        <v>272</v>
      </c>
      <c r="G160" s="41"/>
      <c r="H160" s="41"/>
      <c r="I160" s="229"/>
      <c r="J160" s="41"/>
      <c r="K160" s="41"/>
      <c r="L160" s="45"/>
      <c r="M160" s="230"/>
      <c r="N160" s="231"/>
      <c r="O160" s="86"/>
      <c r="P160" s="86"/>
      <c r="Q160" s="86"/>
      <c r="R160" s="86"/>
      <c r="S160" s="86"/>
      <c r="T160" s="87"/>
      <c r="U160" s="39"/>
      <c r="V160" s="39"/>
      <c r="W160" s="39"/>
      <c r="X160" s="39"/>
      <c r="Y160" s="39"/>
      <c r="Z160" s="39"/>
      <c r="AA160" s="39"/>
      <c r="AB160" s="39"/>
      <c r="AC160" s="39"/>
      <c r="AD160" s="39"/>
      <c r="AE160" s="39"/>
      <c r="AT160" s="18" t="s">
        <v>159</v>
      </c>
      <c r="AU160" s="18" t="s">
        <v>82</v>
      </c>
    </row>
    <row r="161" s="13" customFormat="1">
      <c r="A161" s="13"/>
      <c r="B161" s="233"/>
      <c r="C161" s="234"/>
      <c r="D161" s="227" t="s">
        <v>161</v>
      </c>
      <c r="E161" s="235" t="s">
        <v>19</v>
      </c>
      <c r="F161" s="236" t="s">
        <v>273</v>
      </c>
      <c r="G161" s="234"/>
      <c r="H161" s="237">
        <v>1.01</v>
      </c>
      <c r="I161" s="238"/>
      <c r="J161" s="234"/>
      <c r="K161" s="234"/>
      <c r="L161" s="239"/>
      <c r="M161" s="240"/>
      <c r="N161" s="241"/>
      <c r="O161" s="241"/>
      <c r="P161" s="241"/>
      <c r="Q161" s="241"/>
      <c r="R161" s="241"/>
      <c r="S161" s="241"/>
      <c r="T161" s="242"/>
      <c r="U161" s="13"/>
      <c r="V161" s="13"/>
      <c r="W161" s="13"/>
      <c r="X161" s="13"/>
      <c r="Y161" s="13"/>
      <c r="Z161" s="13"/>
      <c r="AA161" s="13"/>
      <c r="AB161" s="13"/>
      <c r="AC161" s="13"/>
      <c r="AD161" s="13"/>
      <c r="AE161" s="13"/>
      <c r="AT161" s="243" t="s">
        <v>161</v>
      </c>
      <c r="AU161" s="243" t="s">
        <v>82</v>
      </c>
      <c r="AV161" s="13" t="s">
        <v>82</v>
      </c>
      <c r="AW161" s="13" t="s">
        <v>35</v>
      </c>
      <c r="AX161" s="13" t="s">
        <v>80</v>
      </c>
      <c r="AY161" s="243" t="s">
        <v>150</v>
      </c>
    </row>
    <row r="162" s="2" customFormat="1" ht="21.75" customHeight="1">
      <c r="A162" s="39"/>
      <c r="B162" s="40"/>
      <c r="C162" s="214" t="s">
        <v>8</v>
      </c>
      <c r="D162" s="214" t="s">
        <v>152</v>
      </c>
      <c r="E162" s="215" t="s">
        <v>274</v>
      </c>
      <c r="F162" s="216" t="s">
        <v>275</v>
      </c>
      <c r="G162" s="217" t="s">
        <v>261</v>
      </c>
      <c r="H162" s="218">
        <v>2.2200000000000002</v>
      </c>
      <c r="I162" s="219"/>
      <c r="J162" s="220">
        <f>ROUND(I162*H162,2)</f>
        <v>0</v>
      </c>
      <c r="K162" s="216" t="s">
        <v>195</v>
      </c>
      <c r="L162" s="45"/>
      <c r="M162" s="221" t="s">
        <v>19</v>
      </c>
      <c r="N162" s="222" t="s">
        <v>46</v>
      </c>
      <c r="O162" s="86"/>
      <c r="P162" s="223">
        <f>O162*H162</f>
        <v>0</v>
      </c>
      <c r="Q162" s="223">
        <v>0.0086499999999999997</v>
      </c>
      <c r="R162" s="223">
        <f>Q162*H162</f>
        <v>0.019203000000000001</v>
      </c>
      <c r="S162" s="223">
        <v>0</v>
      </c>
      <c r="T162" s="224">
        <f>S162*H162</f>
        <v>0</v>
      </c>
      <c r="U162" s="39"/>
      <c r="V162" s="39"/>
      <c r="W162" s="39"/>
      <c r="X162" s="39"/>
      <c r="Y162" s="39"/>
      <c r="Z162" s="39"/>
      <c r="AA162" s="39"/>
      <c r="AB162" s="39"/>
      <c r="AC162" s="39"/>
      <c r="AD162" s="39"/>
      <c r="AE162" s="39"/>
      <c r="AR162" s="225" t="s">
        <v>156</v>
      </c>
      <c r="AT162" s="225" t="s">
        <v>152</v>
      </c>
      <c r="AU162" s="225" t="s">
        <v>82</v>
      </c>
      <c r="AY162" s="18" t="s">
        <v>150</v>
      </c>
      <c r="BE162" s="226">
        <f>IF(N162="základní",J162,0)</f>
        <v>0</v>
      </c>
      <c r="BF162" s="226">
        <f>IF(N162="snížená",J162,0)</f>
        <v>0</v>
      </c>
      <c r="BG162" s="226">
        <f>IF(N162="zákl. přenesená",J162,0)</f>
        <v>0</v>
      </c>
      <c r="BH162" s="226">
        <f>IF(N162="sníž. přenesená",J162,0)</f>
        <v>0</v>
      </c>
      <c r="BI162" s="226">
        <f>IF(N162="nulová",J162,0)</f>
        <v>0</v>
      </c>
      <c r="BJ162" s="18" t="s">
        <v>156</v>
      </c>
      <c r="BK162" s="226">
        <f>ROUND(I162*H162,2)</f>
        <v>0</v>
      </c>
      <c r="BL162" s="18" t="s">
        <v>156</v>
      </c>
      <c r="BM162" s="225" t="s">
        <v>276</v>
      </c>
    </row>
    <row r="163" s="2" customFormat="1">
      <c r="A163" s="39"/>
      <c r="B163" s="40"/>
      <c r="C163" s="41"/>
      <c r="D163" s="227" t="s">
        <v>158</v>
      </c>
      <c r="E163" s="41"/>
      <c r="F163" s="228" t="s">
        <v>277</v>
      </c>
      <c r="G163" s="41"/>
      <c r="H163" s="41"/>
      <c r="I163" s="229"/>
      <c r="J163" s="41"/>
      <c r="K163" s="41"/>
      <c r="L163" s="45"/>
      <c r="M163" s="230"/>
      <c r="N163" s="231"/>
      <c r="O163" s="86"/>
      <c r="P163" s="86"/>
      <c r="Q163" s="86"/>
      <c r="R163" s="86"/>
      <c r="S163" s="86"/>
      <c r="T163" s="87"/>
      <c r="U163" s="39"/>
      <c r="V163" s="39"/>
      <c r="W163" s="39"/>
      <c r="X163" s="39"/>
      <c r="Y163" s="39"/>
      <c r="Z163" s="39"/>
      <c r="AA163" s="39"/>
      <c r="AB163" s="39"/>
      <c r="AC163" s="39"/>
      <c r="AD163" s="39"/>
      <c r="AE163" s="39"/>
      <c r="AT163" s="18" t="s">
        <v>158</v>
      </c>
      <c r="AU163" s="18" t="s">
        <v>82</v>
      </c>
    </row>
    <row r="164" s="2" customFormat="1">
      <c r="A164" s="39"/>
      <c r="B164" s="40"/>
      <c r="C164" s="41"/>
      <c r="D164" s="247" t="s">
        <v>198</v>
      </c>
      <c r="E164" s="41"/>
      <c r="F164" s="248" t="s">
        <v>278</v>
      </c>
      <c r="G164" s="41"/>
      <c r="H164" s="41"/>
      <c r="I164" s="229"/>
      <c r="J164" s="41"/>
      <c r="K164" s="41"/>
      <c r="L164" s="45"/>
      <c r="M164" s="230"/>
      <c r="N164" s="231"/>
      <c r="O164" s="86"/>
      <c r="P164" s="86"/>
      <c r="Q164" s="86"/>
      <c r="R164" s="86"/>
      <c r="S164" s="86"/>
      <c r="T164" s="87"/>
      <c r="U164" s="39"/>
      <c r="V164" s="39"/>
      <c r="W164" s="39"/>
      <c r="X164" s="39"/>
      <c r="Y164" s="39"/>
      <c r="Z164" s="39"/>
      <c r="AA164" s="39"/>
      <c r="AB164" s="39"/>
      <c r="AC164" s="39"/>
      <c r="AD164" s="39"/>
      <c r="AE164" s="39"/>
      <c r="AT164" s="18" t="s">
        <v>198</v>
      </c>
      <c r="AU164" s="18" t="s">
        <v>82</v>
      </c>
    </row>
    <row r="165" s="13" customFormat="1">
      <c r="A165" s="13"/>
      <c r="B165" s="233"/>
      <c r="C165" s="234"/>
      <c r="D165" s="227" t="s">
        <v>161</v>
      </c>
      <c r="E165" s="235" t="s">
        <v>19</v>
      </c>
      <c r="F165" s="236" t="s">
        <v>279</v>
      </c>
      <c r="G165" s="234"/>
      <c r="H165" s="237">
        <v>2.2200000000000002</v>
      </c>
      <c r="I165" s="238"/>
      <c r="J165" s="234"/>
      <c r="K165" s="234"/>
      <c r="L165" s="239"/>
      <c r="M165" s="240"/>
      <c r="N165" s="241"/>
      <c r="O165" s="241"/>
      <c r="P165" s="241"/>
      <c r="Q165" s="241"/>
      <c r="R165" s="241"/>
      <c r="S165" s="241"/>
      <c r="T165" s="242"/>
      <c r="U165" s="13"/>
      <c r="V165" s="13"/>
      <c r="W165" s="13"/>
      <c r="X165" s="13"/>
      <c r="Y165" s="13"/>
      <c r="Z165" s="13"/>
      <c r="AA165" s="13"/>
      <c r="AB165" s="13"/>
      <c r="AC165" s="13"/>
      <c r="AD165" s="13"/>
      <c r="AE165" s="13"/>
      <c r="AT165" s="243" t="s">
        <v>161</v>
      </c>
      <c r="AU165" s="243" t="s">
        <v>82</v>
      </c>
      <c r="AV165" s="13" t="s">
        <v>82</v>
      </c>
      <c r="AW165" s="13" t="s">
        <v>35</v>
      </c>
      <c r="AX165" s="13" t="s">
        <v>80</v>
      </c>
      <c r="AY165" s="243" t="s">
        <v>150</v>
      </c>
    </row>
    <row r="166" s="2" customFormat="1" ht="21.75" customHeight="1">
      <c r="A166" s="39"/>
      <c r="B166" s="40"/>
      <c r="C166" s="214" t="s">
        <v>280</v>
      </c>
      <c r="D166" s="214" t="s">
        <v>152</v>
      </c>
      <c r="E166" s="215" t="s">
        <v>281</v>
      </c>
      <c r="F166" s="216" t="s">
        <v>282</v>
      </c>
      <c r="G166" s="217" t="s">
        <v>261</v>
      </c>
      <c r="H166" s="218">
        <v>2.2200000000000002</v>
      </c>
      <c r="I166" s="219"/>
      <c r="J166" s="220">
        <f>ROUND(I166*H166,2)</f>
        <v>0</v>
      </c>
      <c r="K166" s="216" t="s">
        <v>195</v>
      </c>
      <c r="L166" s="45"/>
      <c r="M166" s="221" t="s">
        <v>19</v>
      </c>
      <c r="N166" s="222" t="s">
        <v>46</v>
      </c>
      <c r="O166" s="86"/>
      <c r="P166" s="223">
        <f>O166*H166</f>
        <v>0</v>
      </c>
      <c r="Q166" s="223">
        <v>0</v>
      </c>
      <c r="R166" s="223">
        <f>Q166*H166</f>
        <v>0</v>
      </c>
      <c r="S166" s="223">
        <v>0</v>
      </c>
      <c r="T166" s="224">
        <f>S166*H166</f>
        <v>0</v>
      </c>
      <c r="U166" s="39"/>
      <c r="V166" s="39"/>
      <c r="W166" s="39"/>
      <c r="X166" s="39"/>
      <c r="Y166" s="39"/>
      <c r="Z166" s="39"/>
      <c r="AA166" s="39"/>
      <c r="AB166" s="39"/>
      <c r="AC166" s="39"/>
      <c r="AD166" s="39"/>
      <c r="AE166" s="39"/>
      <c r="AR166" s="225" t="s">
        <v>156</v>
      </c>
      <c r="AT166" s="225" t="s">
        <v>152</v>
      </c>
      <c r="AU166" s="225" t="s">
        <v>82</v>
      </c>
      <c r="AY166" s="18" t="s">
        <v>150</v>
      </c>
      <c r="BE166" s="226">
        <f>IF(N166="základní",J166,0)</f>
        <v>0</v>
      </c>
      <c r="BF166" s="226">
        <f>IF(N166="snížená",J166,0)</f>
        <v>0</v>
      </c>
      <c r="BG166" s="226">
        <f>IF(N166="zákl. přenesená",J166,0)</f>
        <v>0</v>
      </c>
      <c r="BH166" s="226">
        <f>IF(N166="sníž. přenesená",J166,0)</f>
        <v>0</v>
      </c>
      <c r="BI166" s="226">
        <f>IF(N166="nulová",J166,0)</f>
        <v>0</v>
      </c>
      <c r="BJ166" s="18" t="s">
        <v>156</v>
      </c>
      <c r="BK166" s="226">
        <f>ROUND(I166*H166,2)</f>
        <v>0</v>
      </c>
      <c r="BL166" s="18" t="s">
        <v>156</v>
      </c>
      <c r="BM166" s="225" t="s">
        <v>283</v>
      </c>
    </row>
    <row r="167" s="2" customFormat="1">
      <c r="A167" s="39"/>
      <c r="B167" s="40"/>
      <c r="C167" s="41"/>
      <c r="D167" s="227" t="s">
        <v>158</v>
      </c>
      <c r="E167" s="41"/>
      <c r="F167" s="228" t="s">
        <v>284</v>
      </c>
      <c r="G167" s="41"/>
      <c r="H167" s="41"/>
      <c r="I167" s="229"/>
      <c r="J167" s="41"/>
      <c r="K167" s="41"/>
      <c r="L167" s="45"/>
      <c r="M167" s="230"/>
      <c r="N167" s="231"/>
      <c r="O167" s="86"/>
      <c r="P167" s="86"/>
      <c r="Q167" s="86"/>
      <c r="R167" s="86"/>
      <c r="S167" s="86"/>
      <c r="T167" s="87"/>
      <c r="U167" s="39"/>
      <c r="V167" s="39"/>
      <c r="W167" s="39"/>
      <c r="X167" s="39"/>
      <c r="Y167" s="39"/>
      <c r="Z167" s="39"/>
      <c r="AA167" s="39"/>
      <c r="AB167" s="39"/>
      <c r="AC167" s="39"/>
      <c r="AD167" s="39"/>
      <c r="AE167" s="39"/>
      <c r="AT167" s="18" t="s">
        <v>158</v>
      </c>
      <c r="AU167" s="18" t="s">
        <v>82</v>
      </c>
    </row>
    <row r="168" s="2" customFormat="1">
      <c r="A168" s="39"/>
      <c r="B168" s="40"/>
      <c r="C168" s="41"/>
      <c r="D168" s="247" t="s">
        <v>198</v>
      </c>
      <c r="E168" s="41"/>
      <c r="F168" s="248" t="s">
        <v>285</v>
      </c>
      <c r="G168" s="41"/>
      <c r="H168" s="41"/>
      <c r="I168" s="229"/>
      <c r="J168" s="41"/>
      <c r="K168" s="41"/>
      <c r="L168" s="45"/>
      <c r="M168" s="230"/>
      <c r="N168" s="231"/>
      <c r="O168" s="86"/>
      <c r="P168" s="86"/>
      <c r="Q168" s="86"/>
      <c r="R168" s="86"/>
      <c r="S168" s="86"/>
      <c r="T168" s="87"/>
      <c r="U168" s="39"/>
      <c r="V168" s="39"/>
      <c r="W168" s="39"/>
      <c r="X168" s="39"/>
      <c r="Y168" s="39"/>
      <c r="Z168" s="39"/>
      <c r="AA168" s="39"/>
      <c r="AB168" s="39"/>
      <c r="AC168" s="39"/>
      <c r="AD168" s="39"/>
      <c r="AE168" s="39"/>
      <c r="AT168" s="18" t="s">
        <v>198</v>
      </c>
      <c r="AU168" s="18" t="s">
        <v>82</v>
      </c>
    </row>
    <row r="169" s="12" customFormat="1" ht="22.8" customHeight="1">
      <c r="A169" s="12"/>
      <c r="B169" s="198"/>
      <c r="C169" s="199"/>
      <c r="D169" s="200" t="s">
        <v>72</v>
      </c>
      <c r="E169" s="212" t="s">
        <v>156</v>
      </c>
      <c r="F169" s="212" t="s">
        <v>286</v>
      </c>
      <c r="G169" s="199"/>
      <c r="H169" s="199"/>
      <c r="I169" s="202"/>
      <c r="J169" s="213">
        <f>BK169</f>
        <v>0</v>
      </c>
      <c r="K169" s="199"/>
      <c r="L169" s="204"/>
      <c r="M169" s="205"/>
      <c r="N169" s="206"/>
      <c r="O169" s="206"/>
      <c r="P169" s="207">
        <f>SUM(P170:P182)</f>
        <v>0</v>
      </c>
      <c r="Q169" s="206"/>
      <c r="R169" s="207">
        <f>SUM(R170:R182)</f>
        <v>369.90800000000002</v>
      </c>
      <c r="S169" s="206"/>
      <c r="T169" s="208">
        <f>SUM(T170:T182)</f>
        <v>0</v>
      </c>
      <c r="U169" s="12"/>
      <c r="V169" s="12"/>
      <c r="W169" s="12"/>
      <c r="X169" s="12"/>
      <c r="Y169" s="12"/>
      <c r="Z169" s="12"/>
      <c r="AA169" s="12"/>
      <c r="AB169" s="12"/>
      <c r="AC169" s="12"/>
      <c r="AD169" s="12"/>
      <c r="AE169" s="12"/>
      <c r="AR169" s="209" t="s">
        <v>80</v>
      </c>
      <c r="AT169" s="210" t="s">
        <v>72</v>
      </c>
      <c r="AU169" s="210" t="s">
        <v>80</v>
      </c>
      <c r="AY169" s="209" t="s">
        <v>150</v>
      </c>
      <c r="BK169" s="211">
        <f>SUM(BK170:BK182)</f>
        <v>0</v>
      </c>
    </row>
    <row r="170" s="2" customFormat="1" ht="33" customHeight="1">
      <c r="A170" s="39"/>
      <c r="B170" s="40"/>
      <c r="C170" s="214" t="s">
        <v>287</v>
      </c>
      <c r="D170" s="214" t="s">
        <v>152</v>
      </c>
      <c r="E170" s="215" t="s">
        <v>288</v>
      </c>
      <c r="F170" s="216" t="s">
        <v>289</v>
      </c>
      <c r="G170" s="217" t="s">
        <v>155</v>
      </c>
      <c r="H170" s="218">
        <v>201.90000000000001</v>
      </c>
      <c r="I170" s="219"/>
      <c r="J170" s="220">
        <f>ROUND(I170*H170,2)</f>
        <v>0</v>
      </c>
      <c r="K170" s="216" t="s">
        <v>195</v>
      </c>
      <c r="L170" s="45"/>
      <c r="M170" s="221" t="s">
        <v>19</v>
      </c>
      <c r="N170" s="222" t="s">
        <v>46</v>
      </c>
      <c r="O170" s="86"/>
      <c r="P170" s="223">
        <f>O170*H170</f>
        <v>0</v>
      </c>
      <c r="Q170" s="223">
        <v>1.54</v>
      </c>
      <c r="R170" s="223">
        <f>Q170*H170</f>
        <v>310.92599999999999</v>
      </c>
      <c r="S170" s="223">
        <v>0</v>
      </c>
      <c r="T170" s="224">
        <f>S170*H170</f>
        <v>0</v>
      </c>
      <c r="U170" s="39"/>
      <c r="V170" s="39"/>
      <c r="W170" s="39"/>
      <c r="X170" s="39"/>
      <c r="Y170" s="39"/>
      <c r="Z170" s="39"/>
      <c r="AA170" s="39"/>
      <c r="AB170" s="39"/>
      <c r="AC170" s="39"/>
      <c r="AD170" s="39"/>
      <c r="AE170" s="39"/>
      <c r="AR170" s="225" t="s">
        <v>156</v>
      </c>
      <c r="AT170" s="225" t="s">
        <v>152</v>
      </c>
      <c r="AU170" s="225" t="s">
        <v>82</v>
      </c>
      <c r="AY170" s="18" t="s">
        <v>150</v>
      </c>
      <c r="BE170" s="226">
        <f>IF(N170="základní",J170,0)</f>
        <v>0</v>
      </c>
      <c r="BF170" s="226">
        <f>IF(N170="snížená",J170,0)</f>
        <v>0</v>
      </c>
      <c r="BG170" s="226">
        <f>IF(N170="zákl. přenesená",J170,0)</f>
        <v>0</v>
      </c>
      <c r="BH170" s="226">
        <f>IF(N170="sníž. přenesená",J170,0)</f>
        <v>0</v>
      </c>
      <c r="BI170" s="226">
        <f>IF(N170="nulová",J170,0)</f>
        <v>0</v>
      </c>
      <c r="BJ170" s="18" t="s">
        <v>156</v>
      </c>
      <c r="BK170" s="226">
        <f>ROUND(I170*H170,2)</f>
        <v>0</v>
      </c>
      <c r="BL170" s="18" t="s">
        <v>156</v>
      </c>
      <c r="BM170" s="225" t="s">
        <v>290</v>
      </c>
    </row>
    <row r="171" s="2" customFormat="1">
      <c r="A171" s="39"/>
      <c r="B171" s="40"/>
      <c r="C171" s="41"/>
      <c r="D171" s="227" t="s">
        <v>158</v>
      </c>
      <c r="E171" s="41"/>
      <c r="F171" s="228" t="s">
        <v>291</v>
      </c>
      <c r="G171" s="41"/>
      <c r="H171" s="41"/>
      <c r="I171" s="229"/>
      <c r="J171" s="41"/>
      <c r="K171" s="41"/>
      <c r="L171" s="45"/>
      <c r="M171" s="230"/>
      <c r="N171" s="231"/>
      <c r="O171" s="86"/>
      <c r="P171" s="86"/>
      <c r="Q171" s="86"/>
      <c r="R171" s="86"/>
      <c r="S171" s="86"/>
      <c r="T171" s="87"/>
      <c r="U171" s="39"/>
      <c r="V171" s="39"/>
      <c r="W171" s="39"/>
      <c r="X171" s="39"/>
      <c r="Y171" s="39"/>
      <c r="Z171" s="39"/>
      <c r="AA171" s="39"/>
      <c r="AB171" s="39"/>
      <c r="AC171" s="39"/>
      <c r="AD171" s="39"/>
      <c r="AE171" s="39"/>
      <c r="AT171" s="18" t="s">
        <v>158</v>
      </c>
      <c r="AU171" s="18" t="s">
        <v>82</v>
      </c>
    </row>
    <row r="172" s="2" customFormat="1">
      <c r="A172" s="39"/>
      <c r="B172" s="40"/>
      <c r="C172" s="41"/>
      <c r="D172" s="247" t="s">
        <v>198</v>
      </c>
      <c r="E172" s="41"/>
      <c r="F172" s="248" t="s">
        <v>292</v>
      </c>
      <c r="G172" s="41"/>
      <c r="H172" s="41"/>
      <c r="I172" s="229"/>
      <c r="J172" s="41"/>
      <c r="K172" s="41"/>
      <c r="L172" s="45"/>
      <c r="M172" s="230"/>
      <c r="N172" s="231"/>
      <c r="O172" s="86"/>
      <c r="P172" s="86"/>
      <c r="Q172" s="86"/>
      <c r="R172" s="86"/>
      <c r="S172" s="86"/>
      <c r="T172" s="87"/>
      <c r="U172" s="39"/>
      <c r="V172" s="39"/>
      <c r="W172" s="39"/>
      <c r="X172" s="39"/>
      <c r="Y172" s="39"/>
      <c r="Z172" s="39"/>
      <c r="AA172" s="39"/>
      <c r="AB172" s="39"/>
      <c r="AC172" s="39"/>
      <c r="AD172" s="39"/>
      <c r="AE172" s="39"/>
      <c r="AT172" s="18" t="s">
        <v>198</v>
      </c>
      <c r="AU172" s="18" t="s">
        <v>82</v>
      </c>
    </row>
    <row r="173" s="14" customFormat="1">
      <c r="A173" s="14"/>
      <c r="B173" s="249"/>
      <c r="C173" s="250"/>
      <c r="D173" s="227" t="s">
        <v>161</v>
      </c>
      <c r="E173" s="251" t="s">
        <v>19</v>
      </c>
      <c r="F173" s="252" t="s">
        <v>293</v>
      </c>
      <c r="G173" s="250"/>
      <c r="H173" s="251" t="s">
        <v>19</v>
      </c>
      <c r="I173" s="253"/>
      <c r="J173" s="250"/>
      <c r="K173" s="250"/>
      <c r="L173" s="254"/>
      <c r="M173" s="255"/>
      <c r="N173" s="256"/>
      <c r="O173" s="256"/>
      <c r="P173" s="256"/>
      <c r="Q173" s="256"/>
      <c r="R173" s="256"/>
      <c r="S173" s="256"/>
      <c r="T173" s="257"/>
      <c r="U173" s="14"/>
      <c r="V173" s="14"/>
      <c r="W173" s="14"/>
      <c r="X173" s="14"/>
      <c r="Y173" s="14"/>
      <c r="Z173" s="14"/>
      <c r="AA173" s="14"/>
      <c r="AB173" s="14"/>
      <c r="AC173" s="14"/>
      <c r="AD173" s="14"/>
      <c r="AE173" s="14"/>
      <c r="AT173" s="258" t="s">
        <v>161</v>
      </c>
      <c r="AU173" s="258" t="s">
        <v>82</v>
      </c>
      <c r="AV173" s="14" t="s">
        <v>80</v>
      </c>
      <c r="AW173" s="14" t="s">
        <v>35</v>
      </c>
      <c r="AX173" s="14" t="s">
        <v>73</v>
      </c>
      <c r="AY173" s="258" t="s">
        <v>150</v>
      </c>
    </row>
    <row r="174" s="13" customFormat="1">
      <c r="A174" s="13"/>
      <c r="B174" s="233"/>
      <c r="C174" s="234"/>
      <c r="D174" s="227" t="s">
        <v>161</v>
      </c>
      <c r="E174" s="235" t="s">
        <v>19</v>
      </c>
      <c r="F174" s="236" t="s">
        <v>294</v>
      </c>
      <c r="G174" s="234"/>
      <c r="H174" s="237">
        <v>52.399999999999999</v>
      </c>
      <c r="I174" s="238"/>
      <c r="J174" s="234"/>
      <c r="K174" s="234"/>
      <c r="L174" s="239"/>
      <c r="M174" s="240"/>
      <c r="N174" s="241"/>
      <c r="O174" s="241"/>
      <c r="P174" s="241"/>
      <c r="Q174" s="241"/>
      <c r="R174" s="241"/>
      <c r="S174" s="241"/>
      <c r="T174" s="242"/>
      <c r="U174" s="13"/>
      <c r="V174" s="13"/>
      <c r="W174" s="13"/>
      <c r="X174" s="13"/>
      <c r="Y174" s="13"/>
      <c r="Z174" s="13"/>
      <c r="AA174" s="13"/>
      <c r="AB174" s="13"/>
      <c r="AC174" s="13"/>
      <c r="AD174" s="13"/>
      <c r="AE174" s="13"/>
      <c r="AT174" s="243" t="s">
        <v>161</v>
      </c>
      <c r="AU174" s="243" t="s">
        <v>82</v>
      </c>
      <c r="AV174" s="13" t="s">
        <v>82</v>
      </c>
      <c r="AW174" s="13" t="s">
        <v>35</v>
      </c>
      <c r="AX174" s="13" t="s">
        <v>73</v>
      </c>
      <c r="AY174" s="243" t="s">
        <v>150</v>
      </c>
    </row>
    <row r="175" s="13" customFormat="1">
      <c r="A175" s="13"/>
      <c r="B175" s="233"/>
      <c r="C175" s="234"/>
      <c r="D175" s="227" t="s">
        <v>161</v>
      </c>
      <c r="E175" s="235" t="s">
        <v>19</v>
      </c>
      <c r="F175" s="236" t="s">
        <v>295</v>
      </c>
      <c r="G175" s="234"/>
      <c r="H175" s="237">
        <v>99.200000000000003</v>
      </c>
      <c r="I175" s="238"/>
      <c r="J175" s="234"/>
      <c r="K175" s="234"/>
      <c r="L175" s="239"/>
      <c r="M175" s="240"/>
      <c r="N175" s="241"/>
      <c r="O175" s="241"/>
      <c r="P175" s="241"/>
      <c r="Q175" s="241"/>
      <c r="R175" s="241"/>
      <c r="S175" s="241"/>
      <c r="T175" s="242"/>
      <c r="U175" s="13"/>
      <c r="V175" s="13"/>
      <c r="W175" s="13"/>
      <c r="X175" s="13"/>
      <c r="Y175" s="13"/>
      <c r="Z175" s="13"/>
      <c r="AA175" s="13"/>
      <c r="AB175" s="13"/>
      <c r="AC175" s="13"/>
      <c r="AD175" s="13"/>
      <c r="AE175" s="13"/>
      <c r="AT175" s="243" t="s">
        <v>161</v>
      </c>
      <c r="AU175" s="243" t="s">
        <v>82</v>
      </c>
      <c r="AV175" s="13" t="s">
        <v>82</v>
      </c>
      <c r="AW175" s="13" t="s">
        <v>35</v>
      </c>
      <c r="AX175" s="13" t="s">
        <v>73</v>
      </c>
      <c r="AY175" s="243" t="s">
        <v>150</v>
      </c>
    </row>
    <row r="176" s="13" customFormat="1">
      <c r="A176" s="13"/>
      <c r="B176" s="233"/>
      <c r="C176" s="234"/>
      <c r="D176" s="227" t="s">
        <v>161</v>
      </c>
      <c r="E176" s="235" t="s">
        <v>19</v>
      </c>
      <c r="F176" s="236" t="s">
        <v>296</v>
      </c>
      <c r="G176" s="234"/>
      <c r="H176" s="237">
        <v>50.299999999999997</v>
      </c>
      <c r="I176" s="238"/>
      <c r="J176" s="234"/>
      <c r="K176" s="234"/>
      <c r="L176" s="239"/>
      <c r="M176" s="240"/>
      <c r="N176" s="241"/>
      <c r="O176" s="241"/>
      <c r="P176" s="241"/>
      <c r="Q176" s="241"/>
      <c r="R176" s="241"/>
      <c r="S176" s="241"/>
      <c r="T176" s="242"/>
      <c r="U176" s="13"/>
      <c r="V176" s="13"/>
      <c r="W176" s="13"/>
      <c r="X176" s="13"/>
      <c r="Y176" s="13"/>
      <c r="Z176" s="13"/>
      <c r="AA176" s="13"/>
      <c r="AB176" s="13"/>
      <c r="AC176" s="13"/>
      <c r="AD176" s="13"/>
      <c r="AE176" s="13"/>
      <c r="AT176" s="243" t="s">
        <v>161</v>
      </c>
      <c r="AU176" s="243" t="s">
        <v>82</v>
      </c>
      <c r="AV176" s="13" t="s">
        <v>82</v>
      </c>
      <c r="AW176" s="13" t="s">
        <v>35</v>
      </c>
      <c r="AX176" s="13" t="s">
        <v>73</v>
      </c>
      <c r="AY176" s="243" t="s">
        <v>150</v>
      </c>
    </row>
    <row r="177" s="2" customFormat="1" ht="37.8" customHeight="1">
      <c r="A177" s="39"/>
      <c r="B177" s="40"/>
      <c r="C177" s="214" t="s">
        <v>297</v>
      </c>
      <c r="D177" s="214" t="s">
        <v>152</v>
      </c>
      <c r="E177" s="215" t="s">
        <v>298</v>
      </c>
      <c r="F177" s="216" t="s">
        <v>299</v>
      </c>
      <c r="G177" s="217" t="s">
        <v>155</v>
      </c>
      <c r="H177" s="218">
        <v>38.299999999999997</v>
      </c>
      <c r="I177" s="219"/>
      <c r="J177" s="220">
        <f>ROUND(I177*H177,2)</f>
        <v>0</v>
      </c>
      <c r="K177" s="216" t="s">
        <v>19</v>
      </c>
      <c r="L177" s="45"/>
      <c r="M177" s="221" t="s">
        <v>19</v>
      </c>
      <c r="N177" s="222" t="s">
        <v>46</v>
      </c>
      <c r="O177" s="86"/>
      <c r="P177" s="223">
        <f>O177*H177</f>
        <v>0</v>
      </c>
      <c r="Q177" s="223">
        <v>1.54</v>
      </c>
      <c r="R177" s="223">
        <f>Q177*H177</f>
        <v>58.981999999999999</v>
      </c>
      <c r="S177" s="223">
        <v>0</v>
      </c>
      <c r="T177" s="224">
        <f>S177*H177</f>
        <v>0</v>
      </c>
      <c r="U177" s="39"/>
      <c r="V177" s="39"/>
      <c r="W177" s="39"/>
      <c r="X177" s="39"/>
      <c r="Y177" s="39"/>
      <c r="Z177" s="39"/>
      <c r="AA177" s="39"/>
      <c r="AB177" s="39"/>
      <c r="AC177" s="39"/>
      <c r="AD177" s="39"/>
      <c r="AE177" s="39"/>
      <c r="AR177" s="225" t="s">
        <v>156</v>
      </c>
      <c r="AT177" s="225" t="s">
        <v>152</v>
      </c>
      <c r="AU177" s="225" t="s">
        <v>82</v>
      </c>
      <c r="AY177" s="18" t="s">
        <v>150</v>
      </c>
      <c r="BE177" s="226">
        <f>IF(N177="základní",J177,0)</f>
        <v>0</v>
      </c>
      <c r="BF177" s="226">
        <f>IF(N177="snížená",J177,0)</f>
        <v>0</v>
      </c>
      <c r="BG177" s="226">
        <f>IF(N177="zákl. přenesená",J177,0)</f>
        <v>0</v>
      </c>
      <c r="BH177" s="226">
        <f>IF(N177="sníž. přenesená",J177,0)</f>
        <v>0</v>
      </c>
      <c r="BI177" s="226">
        <f>IF(N177="nulová",J177,0)</f>
        <v>0</v>
      </c>
      <c r="BJ177" s="18" t="s">
        <v>156</v>
      </c>
      <c r="BK177" s="226">
        <f>ROUND(I177*H177,2)</f>
        <v>0</v>
      </c>
      <c r="BL177" s="18" t="s">
        <v>156</v>
      </c>
      <c r="BM177" s="225" t="s">
        <v>300</v>
      </c>
    </row>
    <row r="178" s="2" customFormat="1">
      <c r="A178" s="39"/>
      <c r="B178" s="40"/>
      <c r="C178" s="41"/>
      <c r="D178" s="227" t="s">
        <v>158</v>
      </c>
      <c r="E178" s="41"/>
      <c r="F178" s="228" t="s">
        <v>301</v>
      </c>
      <c r="G178" s="41"/>
      <c r="H178" s="41"/>
      <c r="I178" s="229"/>
      <c r="J178" s="41"/>
      <c r="K178" s="41"/>
      <c r="L178" s="45"/>
      <c r="M178" s="230"/>
      <c r="N178" s="231"/>
      <c r="O178" s="86"/>
      <c r="P178" s="86"/>
      <c r="Q178" s="86"/>
      <c r="R178" s="86"/>
      <c r="S178" s="86"/>
      <c r="T178" s="87"/>
      <c r="U178" s="39"/>
      <c r="V178" s="39"/>
      <c r="W178" s="39"/>
      <c r="X178" s="39"/>
      <c r="Y178" s="39"/>
      <c r="Z178" s="39"/>
      <c r="AA178" s="39"/>
      <c r="AB178" s="39"/>
      <c r="AC178" s="39"/>
      <c r="AD178" s="39"/>
      <c r="AE178" s="39"/>
      <c r="AT178" s="18" t="s">
        <v>158</v>
      </c>
      <c r="AU178" s="18" t="s">
        <v>82</v>
      </c>
    </row>
    <row r="179" s="14" customFormat="1">
      <c r="A179" s="14"/>
      <c r="B179" s="249"/>
      <c r="C179" s="250"/>
      <c r="D179" s="227" t="s">
        <v>161</v>
      </c>
      <c r="E179" s="251" t="s">
        <v>19</v>
      </c>
      <c r="F179" s="252" t="s">
        <v>293</v>
      </c>
      <c r="G179" s="250"/>
      <c r="H179" s="251" t="s">
        <v>19</v>
      </c>
      <c r="I179" s="253"/>
      <c r="J179" s="250"/>
      <c r="K179" s="250"/>
      <c r="L179" s="254"/>
      <c r="M179" s="255"/>
      <c r="N179" s="256"/>
      <c r="O179" s="256"/>
      <c r="P179" s="256"/>
      <c r="Q179" s="256"/>
      <c r="R179" s="256"/>
      <c r="S179" s="256"/>
      <c r="T179" s="257"/>
      <c r="U179" s="14"/>
      <c r="V179" s="14"/>
      <c r="W179" s="14"/>
      <c r="X179" s="14"/>
      <c r="Y179" s="14"/>
      <c r="Z179" s="14"/>
      <c r="AA179" s="14"/>
      <c r="AB179" s="14"/>
      <c r="AC179" s="14"/>
      <c r="AD179" s="14"/>
      <c r="AE179" s="14"/>
      <c r="AT179" s="258" t="s">
        <v>161</v>
      </c>
      <c r="AU179" s="258" t="s">
        <v>82</v>
      </c>
      <c r="AV179" s="14" t="s">
        <v>80</v>
      </c>
      <c r="AW179" s="14" t="s">
        <v>35</v>
      </c>
      <c r="AX179" s="14" t="s">
        <v>73</v>
      </c>
      <c r="AY179" s="258" t="s">
        <v>150</v>
      </c>
    </row>
    <row r="180" s="13" customFormat="1">
      <c r="A180" s="13"/>
      <c r="B180" s="233"/>
      <c r="C180" s="234"/>
      <c r="D180" s="227" t="s">
        <v>161</v>
      </c>
      <c r="E180" s="235" t="s">
        <v>19</v>
      </c>
      <c r="F180" s="236" t="s">
        <v>208</v>
      </c>
      <c r="G180" s="234"/>
      <c r="H180" s="237">
        <v>20.199999999999999</v>
      </c>
      <c r="I180" s="238"/>
      <c r="J180" s="234"/>
      <c r="K180" s="234"/>
      <c r="L180" s="239"/>
      <c r="M180" s="240"/>
      <c r="N180" s="241"/>
      <c r="O180" s="241"/>
      <c r="P180" s="241"/>
      <c r="Q180" s="241"/>
      <c r="R180" s="241"/>
      <c r="S180" s="241"/>
      <c r="T180" s="242"/>
      <c r="U180" s="13"/>
      <c r="V180" s="13"/>
      <c r="W180" s="13"/>
      <c r="X180" s="13"/>
      <c r="Y180" s="13"/>
      <c r="Z180" s="13"/>
      <c r="AA180" s="13"/>
      <c r="AB180" s="13"/>
      <c r="AC180" s="13"/>
      <c r="AD180" s="13"/>
      <c r="AE180" s="13"/>
      <c r="AT180" s="243" t="s">
        <v>161</v>
      </c>
      <c r="AU180" s="243" t="s">
        <v>82</v>
      </c>
      <c r="AV180" s="13" t="s">
        <v>82</v>
      </c>
      <c r="AW180" s="13" t="s">
        <v>35</v>
      </c>
      <c r="AX180" s="13" t="s">
        <v>73</v>
      </c>
      <c r="AY180" s="243" t="s">
        <v>150</v>
      </c>
    </row>
    <row r="181" s="13" customFormat="1">
      <c r="A181" s="13"/>
      <c r="B181" s="233"/>
      <c r="C181" s="234"/>
      <c r="D181" s="227" t="s">
        <v>161</v>
      </c>
      <c r="E181" s="235" t="s">
        <v>19</v>
      </c>
      <c r="F181" s="236" t="s">
        <v>302</v>
      </c>
      <c r="G181" s="234"/>
      <c r="H181" s="237">
        <v>8.0999999999999996</v>
      </c>
      <c r="I181" s="238"/>
      <c r="J181" s="234"/>
      <c r="K181" s="234"/>
      <c r="L181" s="239"/>
      <c r="M181" s="240"/>
      <c r="N181" s="241"/>
      <c r="O181" s="241"/>
      <c r="P181" s="241"/>
      <c r="Q181" s="241"/>
      <c r="R181" s="241"/>
      <c r="S181" s="241"/>
      <c r="T181" s="242"/>
      <c r="U181" s="13"/>
      <c r="V181" s="13"/>
      <c r="W181" s="13"/>
      <c r="X181" s="13"/>
      <c r="Y181" s="13"/>
      <c r="Z181" s="13"/>
      <c r="AA181" s="13"/>
      <c r="AB181" s="13"/>
      <c r="AC181" s="13"/>
      <c r="AD181" s="13"/>
      <c r="AE181" s="13"/>
      <c r="AT181" s="243" t="s">
        <v>161</v>
      </c>
      <c r="AU181" s="243" t="s">
        <v>82</v>
      </c>
      <c r="AV181" s="13" t="s">
        <v>82</v>
      </c>
      <c r="AW181" s="13" t="s">
        <v>35</v>
      </c>
      <c r="AX181" s="13" t="s">
        <v>73</v>
      </c>
      <c r="AY181" s="243" t="s">
        <v>150</v>
      </c>
    </row>
    <row r="182" s="13" customFormat="1">
      <c r="A182" s="13"/>
      <c r="B182" s="233"/>
      <c r="C182" s="234"/>
      <c r="D182" s="227" t="s">
        <v>161</v>
      </c>
      <c r="E182" s="235" t="s">
        <v>19</v>
      </c>
      <c r="F182" s="236" t="s">
        <v>209</v>
      </c>
      <c r="G182" s="234"/>
      <c r="H182" s="237">
        <v>10</v>
      </c>
      <c r="I182" s="238"/>
      <c r="J182" s="234"/>
      <c r="K182" s="234"/>
      <c r="L182" s="239"/>
      <c r="M182" s="240"/>
      <c r="N182" s="241"/>
      <c r="O182" s="241"/>
      <c r="P182" s="241"/>
      <c r="Q182" s="241"/>
      <c r="R182" s="241"/>
      <c r="S182" s="241"/>
      <c r="T182" s="242"/>
      <c r="U182" s="13"/>
      <c r="V182" s="13"/>
      <c r="W182" s="13"/>
      <c r="X182" s="13"/>
      <c r="Y182" s="13"/>
      <c r="Z182" s="13"/>
      <c r="AA182" s="13"/>
      <c r="AB182" s="13"/>
      <c r="AC182" s="13"/>
      <c r="AD182" s="13"/>
      <c r="AE182" s="13"/>
      <c r="AT182" s="243" t="s">
        <v>161</v>
      </c>
      <c r="AU182" s="243" t="s">
        <v>82</v>
      </c>
      <c r="AV182" s="13" t="s">
        <v>82</v>
      </c>
      <c r="AW182" s="13" t="s">
        <v>35</v>
      </c>
      <c r="AX182" s="13" t="s">
        <v>73</v>
      </c>
      <c r="AY182" s="243" t="s">
        <v>150</v>
      </c>
    </row>
    <row r="183" s="12" customFormat="1" ht="22.8" customHeight="1">
      <c r="A183" s="12"/>
      <c r="B183" s="198"/>
      <c r="C183" s="199"/>
      <c r="D183" s="200" t="s">
        <v>72</v>
      </c>
      <c r="E183" s="212" t="s">
        <v>223</v>
      </c>
      <c r="F183" s="212" t="s">
        <v>303</v>
      </c>
      <c r="G183" s="199"/>
      <c r="H183" s="199"/>
      <c r="I183" s="202"/>
      <c r="J183" s="213">
        <f>BK183</f>
        <v>0</v>
      </c>
      <c r="K183" s="199"/>
      <c r="L183" s="204"/>
      <c r="M183" s="205"/>
      <c r="N183" s="206"/>
      <c r="O183" s="206"/>
      <c r="P183" s="207">
        <f>SUM(P184:P190)</f>
        <v>0</v>
      </c>
      <c r="Q183" s="206"/>
      <c r="R183" s="207">
        <f>SUM(R184:R190)</f>
        <v>2.0969522999999999</v>
      </c>
      <c r="S183" s="206"/>
      <c r="T183" s="208">
        <f>SUM(T184:T190)</f>
        <v>0</v>
      </c>
      <c r="U183" s="12"/>
      <c r="V183" s="12"/>
      <c r="W183" s="12"/>
      <c r="X183" s="12"/>
      <c r="Y183" s="12"/>
      <c r="Z183" s="12"/>
      <c r="AA183" s="12"/>
      <c r="AB183" s="12"/>
      <c r="AC183" s="12"/>
      <c r="AD183" s="12"/>
      <c r="AE183" s="12"/>
      <c r="AR183" s="209" t="s">
        <v>80</v>
      </c>
      <c r="AT183" s="210" t="s">
        <v>72</v>
      </c>
      <c r="AU183" s="210" t="s">
        <v>80</v>
      </c>
      <c r="AY183" s="209" t="s">
        <v>150</v>
      </c>
      <c r="BK183" s="211">
        <f>SUM(BK184:BK190)</f>
        <v>0</v>
      </c>
    </row>
    <row r="184" s="2" customFormat="1" ht="24.15" customHeight="1">
      <c r="A184" s="39"/>
      <c r="B184" s="40"/>
      <c r="C184" s="214" t="s">
        <v>304</v>
      </c>
      <c r="D184" s="214" t="s">
        <v>152</v>
      </c>
      <c r="E184" s="215" t="s">
        <v>305</v>
      </c>
      <c r="F184" s="216" t="s">
        <v>306</v>
      </c>
      <c r="G184" s="217" t="s">
        <v>261</v>
      </c>
      <c r="H184" s="218">
        <v>22.91</v>
      </c>
      <c r="I184" s="219"/>
      <c r="J184" s="220">
        <f>ROUND(I184*H184,2)</f>
        <v>0</v>
      </c>
      <c r="K184" s="216" t="s">
        <v>195</v>
      </c>
      <c r="L184" s="45"/>
      <c r="M184" s="221" t="s">
        <v>19</v>
      </c>
      <c r="N184" s="222" t="s">
        <v>46</v>
      </c>
      <c r="O184" s="86"/>
      <c r="P184" s="223">
        <f>O184*H184</f>
        <v>0</v>
      </c>
      <c r="Q184" s="223">
        <v>0.09153</v>
      </c>
      <c r="R184" s="223">
        <f>Q184*H184</f>
        <v>2.0969522999999999</v>
      </c>
      <c r="S184" s="223">
        <v>0</v>
      </c>
      <c r="T184" s="224">
        <f>S184*H184</f>
        <v>0</v>
      </c>
      <c r="U184" s="39"/>
      <c r="V184" s="39"/>
      <c r="W184" s="39"/>
      <c r="X184" s="39"/>
      <c r="Y184" s="39"/>
      <c r="Z184" s="39"/>
      <c r="AA184" s="39"/>
      <c r="AB184" s="39"/>
      <c r="AC184" s="39"/>
      <c r="AD184" s="39"/>
      <c r="AE184" s="39"/>
      <c r="AR184" s="225" t="s">
        <v>156</v>
      </c>
      <c r="AT184" s="225" t="s">
        <v>152</v>
      </c>
      <c r="AU184" s="225" t="s">
        <v>82</v>
      </c>
      <c r="AY184" s="18" t="s">
        <v>150</v>
      </c>
      <c r="BE184" s="226">
        <f>IF(N184="základní",J184,0)</f>
        <v>0</v>
      </c>
      <c r="BF184" s="226">
        <f>IF(N184="snížená",J184,0)</f>
        <v>0</v>
      </c>
      <c r="BG184" s="226">
        <f>IF(N184="zákl. přenesená",J184,0)</f>
        <v>0</v>
      </c>
      <c r="BH184" s="226">
        <f>IF(N184="sníž. přenesená",J184,0)</f>
        <v>0</v>
      </c>
      <c r="BI184" s="226">
        <f>IF(N184="nulová",J184,0)</f>
        <v>0</v>
      </c>
      <c r="BJ184" s="18" t="s">
        <v>156</v>
      </c>
      <c r="BK184" s="226">
        <f>ROUND(I184*H184,2)</f>
        <v>0</v>
      </c>
      <c r="BL184" s="18" t="s">
        <v>156</v>
      </c>
      <c r="BM184" s="225" t="s">
        <v>307</v>
      </c>
    </row>
    <row r="185" s="2" customFormat="1">
      <c r="A185" s="39"/>
      <c r="B185" s="40"/>
      <c r="C185" s="41"/>
      <c r="D185" s="227" t="s">
        <v>158</v>
      </c>
      <c r="E185" s="41"/>
      <c r="F185" s="228" t="s">
        <v>308</v>
      </c>
      <c r="G185" s="41"/>
      <c r="H185" s="41"/>
      <c r="I185" s="229"/>
      <c r="J185" s="41"/>
      <c r="K185" s="41"/>
      <c r="L185" s="45"/>
      <c r="M185" s="230"/>
      <c r="N185" s="231"/>
      <c r="O185" s="86"/>
      <c r="P185" s="86"/>
      <c r="Q185" s="86"/>
      <c r="R185" s="86"/>
      <c r="S185" s="86"/>
      <c r="T185" s="87"/>
      <c r="U185" s="39"/>
      <c r="V185" s="39"/>
      <c r="W185" s="39"/>
      <c r="X185" s="39"/>
      <c r="Y185" s="39"/>
      <c r="Z185" s="39"/>
      <c r="AA185" s="39"/>
      <c r="AB185" s="39"/>
      <c r="AC185" s="39"/>
      <c r="AD185" s="39"/>
      <c r="AE185" s="39"/>
      <c r="AT185" s="18" t="s">
        <v>158</v>
      </c>
      <c r="AU185" s="18" t="s">
        <v>82</v>
      </c>
    </row>
    <row r="186" s="2" customFormat="1">
      <c r="A186" s="39"/>
      <c r="B186" s="40"/>
      <c r="C186" s="41"/>
      <c r="D186" s="247" t="s">
        <v>198</v>
      </c>
      <c r="E186" s="41"/>
      <c r="F186" s="248" t="s">
        <v>309</v>
      </c>
      <c r="G186" s="41"/>
      <c r="H186" s="41"/>
      <c r="I186" s="229"/>
      <c r="J186" s="41"/>
      <c r="K186" s="41"/>
      <c r="L186" s="45"/>
      <c r="M186" s="230"/>
      <c r="N186" s="231"/>
      <c r="O186" s="86"/>
      <c r="P186" s="86"/>
      <c r="Q186" s="86"/>
      <c r="R186" s="86"/>
      <c r="S186" s="86"/>
      <c r="T186" s="87"/>
      <c r="U186" s="39"/>
      <c r="V186" s="39"/>
      <c r="W186" s="39"/>
      <c r="X186" s="39"/>
      <c r="Y186" s="39"/>
      <c r="Z186" s="39"/>
      <c r="AA186" s="39"/>
      <c r="AB186" s="39"/>
      <c r="AC186" s="39"/>
      <c r="AD186" s="39"/>
      <c r="AE186" s="39"/>
      <c r="AT186" s="18" t="s">
        <v>198</v>
      </c>
      <c r="AU186" s="18" t="s">
        <v>82</v>
      </c>
    </row>
    <row r="187" s="2" customFormat="1">
      <c r="A187" s="39"/>
      <c r="B187" s="40"/>
      <c r="C187" s="41"/>
      <c r="D187" s="227" t="s">
        <v>159</v>
      </c>
      <c r="E187" s="41"/>
      <c r="F187" s="232" t="s">
        <v>310</v>
      </c>
      <c r="G187" s="41"/>
      <c r="H187" s="41"/>
      <c r="I187" s="229"/>
      <c r="J187" s="41"/>
      <c r="K187" s="41"/>
      <c r="L187" s="45"/>
      <c r="M187" s="230"/>
      <c r="N187" s="231"/>
      <c r="O187" s="86"/>
      <c r="P187" s="86"/>
      <c r="Q187" s="86"/>
      <c r="R187" s="86"/>
      <c r="S187" s="86"/>
      <c r="T187" s="87"/>
      <c r="U187" s="39"/>
      <c r="V187" s="39"/>
      <c r="W187" s="39"/>
      <c r="X187" s="39"/>
      <c r="Y187" s="39"/>
      <c r="Z187" s="39"/>
      <c r="AA187" s="39"/>
      <c r="AB187" s="39"/>
      <c r="AC187" s="39"/>
      <c r="AD187" s="39"/>
      <c r="AE187" s="39"/>
      <c r="AT187" s="18" t="s">
        <v>159</v>
      </c>
      <c r="AU187" s="18" t="s">
        <v>82</v>
      </c>
    </row>
    <row r="188" s="14" customFormat="1">
      <c r="A188" s="14"/>
      <c r="B188" s="249"/>
      <c r="C188" s="250"/>
      <c r="D188" s="227" t="s">
        <v>161</v>
      </c>
      <c r="E188" s="251" t="s">
        <v>19</v>
      </c>
      <c r="F188" s="252" t="s">
        <v>311</v>
      </c>
      <c r="G188" s="250"/>
      <c r="H188" s="251" t="s">
        <v>19</v>
      </c>
      <c r="I188" s="253"/>
      <c r="J188" s="250"/>
      <c r="K188" s="250"/>
      <c r="L188" s="254"/>
      <c r="M188" s="255"/>
      <c r="N188" s="256"/>
      <c r="O188" s="256"/>
      <c r="P188" s="256"/>
      <c r="Q188" s="256"/>
      <c r="R188" s="256"/>
      <c r="S188" s="256"/>
      <c r="T188" s="257"/>
      <c r="U188" s="14"/>
      <c r="V188" s="14"/>
      <c r="W188" s="14"/>
      <c r="X188" s="14"/>
      <c r="Y188" s="14"/>
      <c r="Z188" s="14"/>
      <c r="AA188" s="14"/>
      <c r="AB188" s="14"/>
      <c r="AC188" s="14"/>
      <c r="AD188" s="14"/>
      <c r="AE188" s="14"/>
      <c r="AT188" s="258" t="s">
        <v>161</v>
      </c>
      <c r="AU188" s="258" t="s">
        <v>82</v>
      </c>
      <c r="AV188" s="14" t="s">
        <v>80</v>
      </c>
      <c r="AW188" s="14" t="s">
        <v>35</v>
      </c>
      <c r="AX188" s="14" t="s">
        <v>73</v>
      </c>
      <c r="AY188" s="258" t="s">
        <v>150</v>
      </c>
    </row>
    <row r="189" s="13" customFormat="1">
      <c r="A189" s="13"/>
      <c r="B189" s="233"/>
      <c r="C189" s="234"/>
      <c r="D189" s="227" t="s">
        <v>161</v>
      </c>
      <c r="E189" s="235" t="s">
        <v>19</v>
      </c>
      <c r="F189" s="236" t="s">
        <v>312</v>
      </c>
      <c r="G189" s="234"/>
      <c r="H189" s="237">
        <v>21</v>
      </c>
      <c r="I189" s="238"/>
      <c r="J189" s="234"/>
      <c r="K189" s="234"/>
      <c r="L189" s="239"/>
      <c r="M189" s="240"/>
      <c r="N189" s="241"/>
      <c r="O189" s="241"/>
      <c r="P189" s="241"/>
      <c r="Q189" s="241"/>
      <c r="R189" s="241"/>
      <c r="S189" s="241"/>
      <c r="T189" s="242"/>
      <c r="U189" s="13"/>
      <c r="V189" s="13"/>
      <c r="W189" s="13"/>
      <c r="X189" s="13"/>
      <c r="Y189" s="13"/>
      <c r="Z189" s="13"/>
      <c r="AA189" s="13"/>
      <c r="AB189" s="13"/>
      <c r="AC189" s="13"/>
      <c r="AD189" s="13"/>
      <c r="AE189" s="13"/>
      <c r="AT189" s="243" t="s">
        <v>161</v>
      </c>
      <c r="AU189" s="243" t="s">
        <v>82</v>
      </c>
      <c r="AV189" s="13" t="s">
        <v>82</v>
      </c>
      <c r="AW189" s="13" t="s">
        <v>35</v>
      </c>
      <c r="AX189" s="13" t="s">
        <v>73</v>
      </c>
      <c r="AY189" s="243" t="s">
        <v>150</v>
      </c>
    </row>
    <row r="190" s="13" customFormat="1">
      <c r="A190" s="13"/>
      <c r="B190" s="233"/>
      <c r="C190" s="234"/>
      <c r="D190" s="227" t="s">
        <v>161</v>
      </c>
      <c r="E190" s="235" t="s">
        <v>19</v>
      </c>
      <c r="F190" s="236" t="s">
        <v>313</v>
      </c>
      <c r="G190" s="234"/>
      <c r="H190" s="237">
        <v>1.9099999999999999</v>
      </c>
      <c r="I190" s="238"/>
      <c r="J190" s="234"/>
      <c r="K190" s="234"/>
      <c r="L190" s="239"/>
      <c r="M190" s="240"/>
      <c r="N190" s="241"/>
      <c r="O190" s="241"/>
      <c r="P190" s="241"/>
      <c r="Q190" s="241"/>
      <c r="R190" s="241"/>
      <c r="S190" s="241"/>
      <c r="T190" s="242"/>
      <c r="U190" s="13"/>
      <c r="V190" s="13"/>
      <c r="W190" s="13"/>
      <c r="X190" s="13"/>
      <c r="Y190" s="13"/>
      <c r="Z190" s="13"/>
      <c r="AA190" s="13"/>
      <c r="AB190" s="13"/>
      <c r="AC190" s="13"/>
      <c r="AD190" s="13"/>
      <c r="AE190" s="13"/>
      <c r="AT190" s="243" t="s">
        <v>161</v>
      </c>
      <c r="AU190" s="243" t="s">
        <v>82</v>
      </c>
      <c r="AV190" s="13" t="s">
        <v>82</v>
      </c>
      <c r="AW190" s="13" t="s">
        <v>35</v>
      </c>
      <c r="AX190" s="13" t="s">
        <v>73</v>
      </c>
      <c r="AY190" s="243" t="s">
        <v>150</v>
      </c>
    </row>
    <row r="191" s="12" customFormat="1" ht="22.8" customHeight="1">
      <c r="A191" s="12"/>
      <c r="B191" s="198"/>
      <c r="C191" s="199"/>
      <c r="D191" s="200" t="s">
        <v>72</v>
      </c>
      <c r="E191" s="212" t="s">
        <v>249</v>
      </c>
      <c r="F191" s="212" t="s">
        <v>314</v>
      </c>
      <c r="G191" s="199"/>
      <c r="H191" s="199"/>
      <c r="I191" s="202"/>
      <c r="J191" s="213">
        <f>BK191</f>
        <v>0</v>
      </c>
      <c r="K191" s="199"/>
      <c r="L191" s="204"/>
      <c r="M191" s="205"/>
      <c r="N191" s="206"/>
      <c r="O191" s="206"/>
      <c r="P191" s="207">
        <f>SUM(P192:P241)</f>
        <v>0</v>
      </c>
      <c r="Q191" s="206"/>
      <c r="R191" s="207">
        <f>SUM(R192:R241)</f>
        <v>0.1198505</v>
      </c>
      <c r="S191" s="206"/>
      <c r="T191" s="208">
        <f>SUM(T192:T241)</f>
        <v>1.1985400000000002</v>
      </c>
      <c r="U191" s="12"/>
      <c r="V191" s="12"/>
      <c r="W191" s="12"/>
      <c r="X191" s="12"/>
      <c r="Y191" s="12"/>
      <c r="Z191" s="12"/>
      <c r="AA191" s="12"/>
      <c r="AB191" s="12"/>
      <c r="AC191" s="12"/>
      <c r="AD191" s="12"/>
      <c r="AE191" s="12"/>
      <c r="AR191" s="209" t="s">
        <v>80</v>
      </c>
      <c r="AT191" s="210" t="s">
        <v>72</v>
      </c>
      <c r="AU191" s="210" t="s">
        <v>80</v>
      </c>
      <c r="AY191" s="209" t="s">
        <v>150</v>
      </c>
      <c r="BK191" s="211">
        <f>SUM(BK192:BK241)</f>
        <v>0</v>
      </c>
    </row>
    <row r="192" s="2" customFormat="1" ht="21.75" customHeight="1">
      <c r="A192" s="39"/>
      <c r="B192" s="40"/>
      <c r="C192" s="214" t="s">
        <v>315</v>
      </c>
      <c r="D192" s="214" t="s">
        <v>152</v>
      </c>
      <c r="E192" s="215" t="s">
        <v>316</v>
      </c>
      <c r="F192" s="216" t="s">
        <v>317</v>
      </c>
      <c r="G192" s="217" t="s">
        <v>261</v>
      </c>
      <c r="H192" s="218">
        <v>22.91</v>
      </c>
      <c r="I192" s="219"/>
      <c r="J192" s="220">
        <f>ROUND(I192*H192,2)</f>
        <v>0</v>
      </c>
      <c r="K192" s="216" t="s">
        <v>195</v>
      </c>
      <c r="L192" s="45"/>
      <c r="M192" s="221" t="s">
        <v>19</v>
      </c>
      <c r="N192" s="222" t="s">
        <v>46</v>
      </c>
      <c r="O192" s="86"/>
      <c r="P192" s="223">
        <f>O192*H192</f>
        <v>0</v>
      </c>
      <c r="Q192" s="223">
        <v>0</v>
      </c>
      <c r="R192" s="223">
        <f>Q192*H192</f>
        <v>0</v>
      </c>
      <c r="S192" s="223">
        <v>0.014</v>
      </c>
      <c r="T192" s="224">
        <f>S192*H192</f>
        <v>0.32074000000000003</v>
      </c>
      <c r="U192" s="39"/>
      <c r="V192" s="39"/>
      <c r="W192" s="39"/>
      <c r="X192" s="39"/>
      <c r="Y192" s="39"/>
      <c r="Z192" s="39"/>
      <c r="AA192" s="39"/>
      <c r="AB192" s="39"/>
      <c r="AC192" s="39"/>
      <c r="AD192" s="39"/>
      <c r="AE192" s="39"/>
      <c r="AR192" s="225" t="s">
        <v>156</v>
      </c>
      <c r="AT192" s="225" t="s">
        <v>152</v>
      </c>
      <c r="AU192" s="225" t="s">
        <v>82</v>
      </c>
      <c r="AY192" s="18" t="s">
        <v>150</v>
      </c>
      <c r="BE192" s="226">
        <f>IF(N192="základní",J192,0)</f>
        <v>0</v>
      </c>
      <c r="BF192" s="226">
        <f>IF(N192="snížená",J192,0)</f>
        <v>0</v>
      </c>
      <c r="BG192" s="226">
        <f>IF(N192="zákl. přenesená",J192,0)</f>
        <v>0</v>
      </c>
      <c r="BH192" s="226">
        <f>IF(N192="sníž. přenesená",J192,0)</f>
        <v>0</v>
      </c>
      <c r="BI192" s="226">
        <f>IF(N192="nulová",J192,0)</f>
        <v>0</v>
      </c>
      <c r="BJ192" s="18" t="s">
        <v>156</v>
      </c>
      <c r="BK192" s="226">
        <f>ROUND(I192*H192,2)</f>
        <v>0</v>
      </c>
      <c r="BL192" s="18" t="s">
        <v>156</v>
      </c>
      <c r="BM192" s="225" t="s">
        <v>318</v>
      </c>
    </row>
    <row r="193" s="2" customFormat="1">
      <c r="A193" s="39"/>
      <c r="B193" s="40"/>
      <c r="C193" s="41"/>
      <c r="D193" s="227" t="s">
        <v>158</v>
      </c>
      <c r="E193" s="41"/>
      <c r="F193" s="228" t="s">
        <v>319</v>
      </c>
      <c r="G193" s="41"/>
      <c r="H193" s="41"/>
      <c r="I193" s="229"/>
      <c r="J193" s="41"/>
      <c r="K193" s="41"/>
      <c r="L193" s="45"/>
      <c r="M193" s="230"/>
      <c r="N193" s="231"/>
      <c r="O193" s="86"/>
      <c r="P193" s="86"/>
      <c r="Q193" s="86"/>
      <c r="R193" s="86"/>
      <c r="S193" s="86"/>
      <c r="T193" s="87"/>
      <c r="U193" s="39"/>
      <c r="V193" s="39"/>
      <c r="W193" s="39"/>
      <c r="X193" s="39"/>
      <c r="Y193" s="39"/>
      <c r="Z193" s="39"/>
      <c r="AA193" s="39"/>
      <c r="AB193" s="39"/>
      <c r="AC193" s="39"/>
      <c r="AD193" s="39"/>
      <c r="AE193" s="39"/>
      <c r="AT193" s="18" t="s">
        <v>158</v>
      </c>
      <c r="AU193" s="18" t="s">
        <v>82</v>
      </c>
    </row>
    <row r="194" s="2" customFormat="1">
      <c r="A194" s="39"/>
      <c r="B194" s="40"/>
      <c r="C194" s="41"/>
      <c r="D194" s="247" t="s">
        <v>198</v>
      </c>
      <c r="E194" s="41"/>
      <c r="F194" s="248" t="s">
        <v>320</v>
      </c>
      <c r="G194" s="41"/>
      <c r="H194" s="41"/>
      <c r="I194" s="229"/>
      <c r="J194" s="41"/>
      <c r="K194" s="41"/>
      <c r="L194" s="45"/>
      <c r="M194" s="230"/>
      <c r="N194" s="231"/>
      <c r="O194" s="86"/>
      <c r="P194" s="86"/>
      <c r="Q194" s="86"/>
      <c r="R194" s="86"/>
      <c r="S194" s="86"/>
      <c r="T194" s="87"/>
      <c r="U194" s="39"/>
      <c r="V194" s="39"/>
      <c r="W194" s="39"/>
      <c r="X194" s="39"/>
      <c r="Y194" s="39"/>
      <c r="Z194" s="39"/>
      <c r="AA194" s="39"/>
      <c r="AB194" s="39"/>
      <c r="AC194" s="39"/>
      <c r="AD194" s="39"/>
      <c r="AE194" s="39"/>
      <c r="AT194" s="18" t="s">
        <v>198</v>
      </c>
      <c r="AU194" s="18" t="s">
        <v>82</v>
      </c>
    </row>
    <row r="195" s="14" customFormat="1">
      <c r="A195" s="14"/>
      <c r="B195" s="249"/>
      <c r="C195" s="250"/>
      <c r="D195" s="227" t="s">
        <v>161</v>
      </c>
      <c r="E195" s="251" t="s">
        <v>19</v>
      </c>
      <c r="F195" s="252" t="s">
        <v>321</v>
      </c>
      <c r="G195" s="250"/>
      <c r="H195" s="251" t="s">
        <v>19</v>
      </c>
      <c r="I195" s="253"/>
      <c r="J195" s="250"/>
      <c r="K195" s="250"/>
      <c r="L195" s="254"/>
      <c r="M195" s="255"/>
      <c r="N195" s="256"/>
      <c r="O195" s="256"/>
      <c r="P195" s="256"/>
      <c r="Q195" s="256"/>
      <c r="R195" s="256"/>
      <c r="S195" s="256"/>
      <c r="T195" s="257"/>
      <c r="U195" s="14"/>
      <c r="V195" s="14"/>
      <c r="W195" s="14"/>
      <c r="X195" s="14"/>
      <c r="Y195" s="14"/>
      <c r="Z195" s="14"/>
      <c r="AA195" s="14"/>
      <c r="AB195" s="14"/>
      <c r="AC195" s="14"/>
      <c r="AD195" s="14"/>
      <c r="AE195" s="14"/>
      <c r="AT195" s="258" t="s">
        <v>161</v>
      </c>
      <c r="AU195" s="258" t="s">
        <v>82</v>
      </c>
      <c r="AV195" s="14" t="s">
        <v>80</v>
      </c>
      <c r="AW195" s="14" t="s">
        <v>35</v>
      </c>
      <c r="AX195" s="14" t="s">
        <v>73</v>
      </c>
      <c r="AY195" s="258" t="s">
        <v>150</v>
      </c>
    </row>
    <row r="196" s="13" customFormat="1">
      <c r="A196" s="13"/>
      <c r="B196" s="233"/>
      <c r="C196" s="234"/>
      <c r="D196" s="227" t="s">
        <v>161</v>
      </c>
      <c r="E196" s="235" t="s">
        <v>19</v>
      </c>
      <c r="F196" s="236" t="s">
        <v>322</v>
      </c>
      <c r="G196" s="234"/>
      <c r="H196" s="237">
        <v>21</v>
      </c>
      <c r="I196" s="238"/>
      <c r="J196" s="234"/>
      <c r="K196" s="234"/>
      <c r="L196" s="239"/>
      <c r="M196" s="240"/>
      <c r="N196" s="241"/>
      <c r="O196" s="241"/>
      <c r="P196" s="241"/>
      <c r="Q196" s="241"/>
      <c r="R196" s="241"/>
      <c r="S196" s="241"/>
      <c r="T196" s="242"/>
      <c r="U196" s="13"/>
      <c r="V196" s="13"/>
      <c r="W196" s="13"/>
      <c r="X196" s="13"/>
      <c r="Y196" s="13"/>
      <c r="Z196" s="13"/>
      <c r="AA196" s="13"/>
      <c r="AB196" s="13"/>
      <c r="AC196" s="13"/>
      <c r="AD196" s="13"/>
      <c r="AE196" s="13"/>
      <c r="AT196" s="243" t="s">
        <v>161</v>
      </c>
      <c r="AU196" s="243" t="s">
        <v>82</v>
      </c>
      <c r="AV196" s="13" t="s">
        <v>82</v>
      </c>
      <c r="AW196" s="13" t="s">
        <v>35</v>
      </c>
      <c r="AX196" s="13" t="s">
        <v>73</v>
      </c>
      <c r="AY196" s="243" t="s">
        <v>150</v>
      </c>
    </row>
    <row r="197" s="13" customFormat="1">
      <c r="A197" s="13"/>
      <c r="B197" s="233"/>
      <c r="C197" s="234"/>
      <c r="D197" s="227" t="s">
        <v>161</v>
      </c>
      <c r="E197" s="235" t="s">
        <v>19</v>
      </c>
      <c r="F197" s="236" t="s">
        <v>313</v>
      </c>
      <c r="G197" s="234"/>
      <c r="H197" s="237">
        <v>1.9099999999999999</v>
      </c>
      <c r="I197" s="238"/>
      <c r="J197" s="234"/>
      <c r="K197" s="234"/>
      <c r="L197" s="239"/>
      <c r="M197" s="240"/>
      <c r="N197" s="241"/>
      <c r="O197" s="241"/>
      <c r="P197" s="241"/>
      <c r="Q197" s="241"/>
      <c r="R197" s="241"/>
      <c r="S197" s="241"/>
      <c r="T197" s="242"/>
      <c r="U197" s="13"/>
      <c r="V197" s="13"/>
      <c r="W197" s="13"/>
      <c r="X197" s="13"/>
      <c r="Y197" s="13"/>
      <c r="Z197" s="13"/>
      <c r="AA197" s="13"/>
      <c r="AB197" s="13"/>
      <c r="AC197" s="13"/>
      <c r="AD197" s="13"/>
      <c r="AE197" s="13"/>
      <c r="AT197" s="243" t="s">
        <v>161</v>
      </c>
      <c r="AU197" s="243" t="s">
        <v>82</v>
      </c>
      <c r="AV197" s="13" t="s">
        <v>82</v>
      </c>
      <c r="AW197" s="13" t="s">
        <v>35</v>
      </c>
      <c r="AX197" s="13" t="s">
        <v>73</v>
      </c>
      <c r="AY197" s="243" t="s">
        <v>150</v>
      </c>
    </row>
    <row r="198" s="2" customFormat="1" ht="24.15" customHeight="1">
      <c r="A198" s="39"/>
      <c r="B198" s="40"/>
      <c r="C198" s="214" t="s">
        <v>323</v>
      </c>
      <c r="D198" s="214" t="s">
        <v>152</v>
      </c>
      <c r="E198" s="215" t="s">
        <v>324</v>
      </c>
      <c r="F198" s="216" t="s">
        <v>325</v>
      </c>
      <c r="G198" s="217" t="s">
        <v>326</v>
      </c>
      <c r="H198" s="218">
        <v>0.34999999999999998</v>
      </c>
      <c r="I198" s="219"/>
      <c r="J198" s="220">
        <f>ROUND(I198*H198,2)</f>
        <v>0</v>
      </c>
      <c r="K198" s="216" t="s">
        <v>195</v>
      </c>
      <c r="L198" s="45"/>
      <c r="M198" s="221" t="s">
        <v>19</v>
      </c>
      <c r="N198" s="222" t="s">
        <v>46</v>
      </c>
      <c r="O198" s="86"/>
      <c r="P198" s="223">
        <f>O198*H198</f>
        <v>0</v>
      </c>
      <c r="Q198" s="223">
        <v>0.00062</v>
      </c>
      <c r="R198" s="223">
        <f>Q198*H198</f>
        <v>0.00021699999999999999</v>
      </c>
      <c r="S198" s="223">
        <v>0</v>
      </c>
      <c r="T198" s="224">
        <f>S198*H198</f>
        <v>0</v>
      </c>
      <c r="U198" s="39"/>
      <c r="V198" s="39"/>
      <c r="W198" s="39"/>
      <c r="X198" s="39"/>
      <c r="Y198" s="39"/>
      <c r="Z198" s="39"/>
      <c r="AA198" s="39"/>
      <c r="AB198" s="39"/>
      <c r="AC198" s="39"/>
      <c r="AD198" s="39"/>
      <c r="AE198" s="39"/>
      <c r="AR198" s="225" t="s">
        <v>156</v>
      </c>
      <c r="AT198" s="225" t="s">
        <v>152</v>
      </c>
      <c r="AU198" s="225" t="s">
        <v>82</v>
      </c>
      <c r="AY198" s="18" t="s">
        <v>150</v>
      </c>
      <c r="BE198" s="226">
        <f>IF(N198="základní",J198,0)</f>
        <v>0</v>
      </c>
      <c r="BF198" s="226">
        <f>IF(N198="snížená",J198,0)</f>
        <v>0</v>
      </c>
      <c r="BG198" s="226">
        <f>IF(N198="zákl. přenesená",J198,0)</f>
        <v>0</v>
      </c>
      <c r="BH198" s="226">
        <f>IF(N198="sníž. přenesená",J198,0)</f>
        <v>0</v>
      </c>
      <c r="BI198" s="226">
        <f>IF(N198="nulová",J198,0)</f>
        <v>0</v>
      </c>
      <c r="BJ198" s="18" t="s">
        <v>156</v>
      </c>
      <c r="BK198" s="226">
        <f>ROUND(I198*H198,2)</f>
        <v>0</v>
      </c>
      <c r="BL198" s="18" t="s">
        <v>156</v>
      </c>
      <c r="BM198" s="225" t="s">
        <v>327</v>
      </c>
    </row>
    <row r="199" s="2" customFormat="1">
      <c r="A199" s="39"/>
      <c r="B199" s="40"/>
      <c r="C199" s="41"/>
      <c r="D199" s="227" t="s">
        <v>158</v>
      </c>
      <c r="E199" s="41"/>
      <c r="F199" s="228" t="s">
        <v>328</v>
      </c>
      <c r="G199" s="41"/>
      <c r="H199" s="41"/>
      <c r="I199" s="229"/>
      <c r="J199" s="41"/>
      <c r="K199" s="41"/>
      <c r="L199" s="45"/>
      <c r="M199" s="230"/>
      <c r="N199" s="231"/>
      <c r="O199" s="86"/>
      <c r="P199" s="86"/>
      <c r="Q199" s="86"/>
      <c r="R199" s="86"/>
      <c r="S199" s="86"/>
      <c r="T199" s="87"/>
      <c r="U199" s="39"/>
      <c r="V199" s="39"/>
      <c r="W199" s="39"/>
      <c r="X199" s="39"/>
      <c r="Y199" s="39"/>
      <c r="Z199" s="39"/>
      <c r="AA199" s="39"/>
      <c r="AB199" s="39"/>
      <c r="AC199" s="39"/>
      <c r="AD199" s="39"/>
      <c r="AE199" s="39"/>
      <c r="AT199" s="18" t="s">
        <v>158</v>
      </c>
      <c r="AU199" s="18" t="s">
        <v>82</v>
      </c>
    </row>
    <row r="200" s="2" customFormat="1">
      <c r="A200" s="39"/>
      <c r="B200" s="40"/>
      <c r="C200" s="41"/>
      <c r="D200" s="247" t="s">
        <v>198</v>
      </c>
      <c r="E200" s="41"/>
      <c r="F200" s="248" t="s">
        <v>329</v>
      </c>
      <c r="G200" s="41"/>
      <c r="H200" s="41"/>
      <c r="I200" s="229"/>
      <c r="J200" s="41"/>
      <c r="K200" s="41"/>
      <c r="L200" s="45"/>
      <c r="M200" s="230"/>
      <c r="N200" s="231"/>
      <c r="O200" s="86"/>
      <c r="P200" s="86"/>
      <c r="Q200" s="86"/>
      <c r="R200" s="86"/>
      <c r="S200" s="86"/>
      <c r="T200" s="87"/>
      <c r="U200" s="39"/>
      <c r="V200" s="39"/>
      <c r="W200" s="39"/>
      <c r="X200" s="39"/>
      <c r="Y200" s="39"/>
      <c r="Z200" s="39"/>
      <c r="AA200" s="39"/>
      <c r="AB200" s="39"/>
      <c r="AC200" s="39"/>
      <c r="AD200" s="39"/>
      <c r="AE200" s="39"/>
      <c r="AT200" s="18" t="s">
        <v>198</v>
      </c>
      <c r="AU200" s="18" t="s">
        <v>82</v>
      </c>
    </row>
    <row r="201" s="2" customFormat="1">
      <c r="A201" s="39"/>
      <c r="B201" s="40"/>
      <c r="C201" s="41"/>
      <c r="D201" s="227" t="s">
        <v>159</v>
      </c>
      <c r="E201" s="41"/>
      <c r="F201" s="232" t="s">
        <v>330</v>
      </c>
      <c r="G201" s="41"/>
      <c r="H201" s="41"/>
      <c r="I201" s="229"/>
      <c r="J201" s="41"/>
      <c r="K201" s="41"/>
      <c r="L201" s="45"/>
      <c r="M201" s="230"/>
      <c r="N201" s="231"/>
      <c r="O201" s="86"/>
      <c r="P201" s="86"/>
      <c r="Q201" s="86"/>
      <c r="R201" s="86"/>
      <c r="S201" s="86"/>
      <c r="T201" s="87"/>
      <c r="U201" s="39"/>
      <c r="V201" s="39"/>
      <c r="W201" s="39"/>
      <c r="X201" s="39"/>
      <c r="Y201" s="39"/>
      <c r="Z201" s="39"/>
      <c r="AA201" s="39"/>
      <c r="AB201" s="39"/>
      <c r="AC201" s="39"/>
      <c r="AD201" s="39"/>
      <c r="AE201" s="39"/>
      <c r="AT201" s="18" t="s">
        <v>159</v>
      </c>
      <c r="AU201" s="18" t="s">
        <v>82</v>
      </c>
    </row>
    <row r="202" s="13" customFormat="1">
      <c r="A202" s="13"/>
      <c r="B202" s="233"/>
      <c r="C202" s="234"/>
      <c r="D202" s="227" t="s">
        <v>161</v>
      </c>
      <c r="E202" s="235" t="s">
        <v>19</v>
      </c>
      <c r="F202" s="236" t="s">
        <v>331</v>
      </c>
      <c r="G202" s="234"/>
      <c r="H202" s="237">
        <v>0.34999999999999998</v>
      </c>
      <c r="I202" s="238"/>
      <c r="J202" s="234"/>
      <c r="K202" s="234"/>
      <c r="L202" s="239"/>
      <c r="M202" s="240"/>
      <c r="N202" s="241"/>
      <c r="O202" s="241"/>
      <c r="P202" s="241"/>
      <c r="Q202" s="241"/>
      <c r="R202" s="241"/>
      <c r="S202" s="241"/>
      <c r="T202" s="242"/>
      <c r="U202" s="13"/>
      <c r="V202" s="13"/>
      <c r="W202" s="13"/>
      <c r="X202" s="13"/>
      <c r="Y202" s="13"/>
      <c r="Z202" s="13"/>
      <c r="AA202" s="13"/>
      <c r="AB202" s="13"/>
      <c r="AC202" s="13"/>
      <c r="AD202" s="13"/>
      <c r="AE202" s="13"/>
      <c r="AT202" s="243" t="s">
        <v>161</v>
      </c>
      <c r="AU202" s="243" t="s">
        <v>82</v>
      </c>
      <c r="AV202" s="13" t="s">
        <v>82</v>
      </c>
      <c r="AW202" s="13" t="s">
        <v>35</v>
      </c>
      <c r="AX202" s="13" t="s">
        <v>80</v>
      </c>
      <c r="AY202" s="243" t="s">
        <v>150</v>
      </c>
    </row>
    <row r="203" s="2" customFormat="1" ht="24.15" customHeight="1">
      <c r="A203" s="39"/>
      <c r="B203" s="40"/>
      <c r="C203" s="214" t="s">
        <v>332</v>
      </c>
      <c r="D203" s="214" t="s">
        <v>152</v>
      </c>
      <c r="E203" s="215" t="s">
        <v>333</v>
      </c>
      <c r="F203" s="216" t="s">
        <v>334</v>
      </c>
      <c r="G203" s="217" t="s">
        <v>261</v>
      </c>
      <c r="H203" s="218">
        <v>9.8000000000000007</v>
      </c>
      <c r="I203" s="219"/>
      <c r="J203" s="220">
        <f>ROUND(I203*H203,2)</f>
        <v>0</v>
      </c>
      <c r="K203" s="216" t="s">
        <v>195</v>
      </c>
      <c r="L203" s="45"/>
      <c r="M203" s="221" t="s">
        <v>19</v>
      </c>
      <c r="N203" s="222" t="s">
        <v>46</v>
      </c>
      <c r="O203" s="86"/>
      <c r="P203" s="223">
        <f>O203*H203</f>
        <v>0</v>
      </c>
      <c r="Q203" s="223">
        <v>0</v>
      </c>
      <c r="R203" s="223">
        <f>Q203*H203</f>
        <v>0</v>
      </c>
      <c r="S203" s="223">
        <v>0.021999999999999999</v>
      </c>
      <c r="T203" s="224">
        <f>S203*H203</f>
        <v>0.21560000000000001</v>
      </c>
      <c r="U203" s="39"/>
      <c r="V203" s="39"/>
      <c r="W203" s="39"/>
      <c r="X203" s="39"/>
      <c r="Y203" s="39"/>
      <c r="Z203" s="39"/>
      <c r="AA203" s="39"/>
      <c r="AB203" s="39"/>
      <c r="AC203" s="39"/>
      <c r="AD203" s="39"/>
      <c r="AE203" s="39"/>
      <c r="AR203" s="225" t="s">
        <v>156</v>
      </c>
      <c r="AT203" s="225" t="s">
        <v>152</v>
      </c>
      <c r="AU203" s="225" t="s">
        <v>82</v>
      </c>
      <c r="AY203" s="18" t="s">
        <v>150</v>
      </c>
      <c r="BE203" s="226">
        <f>IF(N203="základní",J203,0)</f>
        <v>0</v>
      </c>
      <c r="BF203" s="226">
        <f>IF(N203="snížená",J203,0)</f>
        <v>0</v>
      </c>
      <c r="BG203" s="226">
        <f>IF(N203="zákl. přenesená",J203,0)</f>
        <v>0</v>
      </c>
      <c r="BH203" s="226">
        <f>IF(N203="sníž. přenesená",J203,0)</f>
        <v>0</v>
      </c>
      <c r="BI203" s="226">
        <f>IF(N203="nulová",J203,0)</f>
        <v>0</v>
      </c>
      <c r="BJ203" s="18" t="s">
        <v>156</v>
      </c>
      <c r="BK203" s="226">
        <f>ROUND(I203*H203,2)</f>
        <v>0</v>
      </c>
      <c r="BL203" s="18" t="s">
        <v>156</v>
      </c>
      <c r="BM203" s="225" t="s">
        <v>335</v>
      </c>
    </row>
    <row r="204" s="2" customFormat="1">
      <c r="A204" s="39"/>
      <c r="B204" s="40"/>
      <c r="C204" s="41"/>
      <c r="D204" s="227" t="s">
        <v>158</v>
      </c>
      <c r="E204" s="41"/>
      <c r="F204" s="228" t="s">
        <v>336</v>
      </c>
      <c r="G204" s="41"/>
      <c r="H204" s="41"/>
      <c r="I204" s="229"/>
      <c r="J204" s="41"/>
      <c r="K204" s="41"/>
      <c r="L204" s="45"/>
      <c r="M204" s="230"/>
      <c r="N204" s="231"/>
      <c r="O204" s="86"/>
      <c r="P204" s="86"/>
      <c r="Q204" s="86"/>
      <c r="R204" s="86"/>
      <c r="S204" s="86"/>
      <c r="T204" s="87"/>
      <c r="U204" s="39"/>
      <c r="V204" s="39"/>
      <c r="W204" s="39"/>
      <c r="X204" s="39"/>
      <c r="Y204" s="39"/>
      <c r="Z204" s="39"/>
      <c r="AA204" s="39"/>
      <c r="AB204" s="39"/>
      <c r="AC204" s="39"/>
      <c r="AD204" s="39"/>
      <c r="AE204" s="39"/>
      <c r="AT204" s="18" t="s">
        <v>158</v>
      </c>
      <c r="AU204" s="18" t="s">
        <v>82</v>
      </c>
    </row>
    <row r="205" s="2" customFormat="1">
      <c r="A205" s="39"/>
      <c r="B205" s="40"/>
      <c r="C205" s="41"/>
      <c r="D205" s="247" t="s">
        <v>198</v>
      </c>
      <c r="E205" s="41"/>
      <c r="F205" s="248" t="s">
        <v>337</v>
      </c>
      <c r="G205" s="41"/>
      <c r="H205" s="41"/>
      <c r="I205" s="229"/>
      <c r="J205" s="41"/>
      <c r="K205" s="41"/>
      <c r="L205" s="45"/>
      <c r="M205" s="230"/>
      <c r="N205" s="231"/>
      <c r="O205" s="86"/>
      <c r="P205" s="86"/>
      <c r="Q205" s="86"/>
      <c r="R205" s="86"/>
      <c r="S205" s="86"/>
      <c r="T205" s="87"/>
      <c r="U205" s="39"/>
      <c r="V205" s="39"/>
      <c r="W205" s="39"/>
      <c r="X205" s="39"/>
      <c r="Y205" s="39"/>
      <c r="Z205" s="39"/>
      <c r="AA205" s="39"/>
      <c r="AB205" s="39"/>
      <c r="AC205" s="39"/>
      <c r="AD205" s="39"/>
      <c r="AE205" s="39"/>
      <c r="AT205" s="18" t="s">
        <v>198</v>
      </c>
      <c r="AU205" s="18" t="s">
        <v>82</v>
      </c>
    </row>
    <row r="206" s="2" customFormat="1">
      <c r="A206" s="39"/>
      <c r="B206" s="40"/>
      <c r="C206" s="41"/>
      <c r="D206" s="227" t="s">
        <v>159</v>
      </c>
      <c r="E206" s="41"/>
      <c r="F206" s="232" t="s">
        <v>338</v>
      </c>
      <c r="G206" s="41"/>
      <c r="H206" s="41"/>
      <c r="I206" s="229"/>
      <c r="J206" s="41"/>
      <c r="K206" s="41"/>
      <c r="L206" s="45"/>
      <c r="M206" s="230"/>
      <c r="N206" s="231"/>
      <c r="O206" s="86"/>
      <c r="P206" s="86"/>
      <c r="Q206" s="86"/>
      <c r="R206" s="86"/>
      <c r="S206" s="86"/>
      <c r="T206" s="87"/>
      <c r="U206" s="39"/>
      <c r="V206" s="39"/>
      <c r="W206" s="39"/>
      <c r="X206" s="39"/>
      <c r="Y206" s="39"/>
      <c r="Z206" s="39"/>
      <c r="AA206" s="39"/>
      <c r="AB206" s="39"/>
      <c r="AC206" s="39"/>
      <c r="AD206" s="39"/>
      <c r="AE206" s="39"/>
      <c r="AT206" s="18" t="s">
        <v>159</v>
      </c>
      <c r="AU206" s="18" t="s">
        <v>82</v>
      </c>
    </row>
    <row r="207" s="13" customFormat="1">
      <c r="A207" s="13"/>
      <c r="B207" s="233"/>
      <c r="C207" s="234"/>
      <c r="D207" s="227" t="s">
        <v>161</v>
      </c>
      <c r="E207" s="235" t="s">
        <v>19</v>
      </c>
      <c r="F207" s="236" t="s">
        <v>339</v>
      </c>
      <c r="G207" s="234"/>
      <c r="H207" s="237">
        <v>9.8000000000000007</v>
      </c>
      <c r="I207" s="238"/>
      <c r="J207" s="234"/>
      <c r="K207" s="234"/>
      <c r="L207" s="239"/>
      <c r="M207" s="240"/>
      <c r="N207" s="241"/>
      <c r="O207" s="241"/>
      <c r="P207" s="241"/>
      <c r="Q207" s="241"/>
      <c r="R207" s="241"/>
      <c r="S207" s="241"/>
      <c r="T207" s="242"/>
      <c r="U207" s="13"/>
      <c r="V207" s="13"/>
      <c r="W207" s="13"/>
      <c r="X207" s="13"/>
      <c r="Y207" s="13"/>
      <c r="Z207" s="13"/>
      <c r="AA207" s="13"/>
      <c r="AB207" s="13"/>
      <c r="AC207" s="13"/>
      <c r="AD207" s="13"/>
      <c r="AE207" s="13"/>
      <c r="AT207" s="243" t="s">
        <v>161</v>
      </c>
      <c r="AU207" s="243" t="s">
        <v>82</v>
      </c>
      <c r="AV207" s="13" t="s">
        <v>82</v>
      </c>
      <c r="AW207" s="13" t="s">
        <v>35</v>
      </c>
      <c r="AX207" s="13" t="s">
        <v>80</v>
      </c>
      <c r="AY207" s="243" t="s">
        <v>150</v>
      </c>
    </row>
    <row r="208" s="2" customFormat="1" ht="24.15" customHeight="1">
      <c r="A208" s="39"/>
      <c r="B208" s="40"/>
      <c r="C208" s="214" t="s">
        <v>340</v>
      </c>
      <c r="D208" s="214" t="s">
        <v>152</v>
      </c>
      <c r="E208" s="215" t="s">
        <v>341</v>
      </c>
      <c r="F208" s="216" t="s">
        <v>342</v>
      </c>
      <c r="G208" s="217" t="s">
        <v>261</v>
      </c>
      <c r="H208" s="218">
        <v>9.8000000000000007</v>
      </c>
      <c r="I208" s="219"/>
      <c r="J208" s="220">
        <f>ROUND(I208*H208,2)</f>
        <v>0</v>
      </c>
      <c r="K208" s="216" t="s">
        <v>195</v>
      </c>
      <c r="L208" s="45"/>
      <c r="M208" s="221" t="s">
        <v>19</v>
      </c>
      <c r="N208" s="222" t="s">
        <v>46</v>
      </c>
      <c r="O208" s="86"/>
      <c r="P208" s="223">
        <f>O208*H208</f>
        <v>0</v>
      </c>
      <c r="Q208" s="223">
        <v>0</v>
      </c>
      <c r="R208" s="223">
        <f>Q208*H208</f>
        <v>0</v>
      </c>
      <c r="S208" s="223">
        <v>0.065000000000000002</v>
      </c>
      <c r="T208" s="224">
        <f>S208*H208</f>
        <v>0.63700000000000012</v>
      </c>
      <c r="U208" s="39"/>
      <c r="V208" s="39"/>
      <c r="W208" s="39"/>
      <c r="X208" s="39"/>
      <c r="Y208" s="39"/>
      <c r="Z208" s="39"/>
      <c r="AA208" s="39"/>
      <c r="AB208" s="39"/>
      <c r="AC208" s="39"/>
      <c r="AD208" s="39"/>
      <c r="AE208" s="39"/>
      <c r="AR208" s="225" t="s">
        <v>156</v>
      </c>
      <c r="AT208" s="225" t="s">
        <v>152</v>
      </c>
      <c r="AU208" s="225" t="s">
        <v>82</v>
      </c>
      <c r="AY208" s="18" t="s">
        <v>150</v>
      </c>
      <c r="BE208" s="226">
        <f>IF(N208="základní",J208,0)</f>
        <v>0</v>
      </c>
      <c r="BF208" s="226">
        <f>IF(N208="snížená",J208,0)</f>
        <v>0</v>
      </c>
      <c r="BG208" s="226">
        <f>IF(N208="zákl. přenesená",J208,0)</f>
        <v>0</v>
      </c>
      <c r="BH208" s="226">
        <f>IF(N208="sníž. přenesená",J208,0)</f>
        <v>0</v>
      </c>
      <c r="BI208" s="226">
        <f>IF(N208="nulová",J208,0)</f>
        <v>0</v>
      </c>
      <c r="BJ208" s="18" t="s">
        <v>156</v>
      </c>
      <c r="BK208" s="226">
        <f>ROUND(I208*H208,2)</f>
        <v>0</v>
      </c>
      <c r="BL208" s="18" t="s">
        <v>156</v>
      </c>
      <c r="BM208" s="225" t="s">
        <v>343</v>
      </c>
    </row>
    <row r="209" s="2" customFormat="1">
      <c r="A209" s="39"/>
      <c r="B209" s="40"/>
      <c r="C209" s="41"/>
      <c r="D209" s="227" t="s">
        <v>158</v>
      </c>
      <c r="E209" s="41"/>
      <c r="F209" s="228" t="s">
        <v>344</v>
      </c>
      <c r="G209" s="41"/>
      <c r="H209" s="41"/>
      <c r="I209" s="229"/>
      <c r="J209" s="41"/>
      <c r="K209" s="41"/>
      <c r="L209" s="45"/>
      <c r="M209" s="230"/>
      <c r="N209" s="231"/>
      <c r="O209" s="86"/>
      <c r="P209" s="86"/>
      <c r="Q209" s="86"/>
      <c r="R209" s="86"/>
      <c r="S209" s="86"/>
      <c r="T209" s="87"/>
      <c r="U209" s="39"/>
      <c r="V209" s="39"/>
      <c r="W209" s="39"/>
      <c r="X209" s="39"/>
      <c r="Y209" s="39"/>
      <c r="Z209" s="39"/>
      <c r="AA209" s="39"/>
      <c r="AB209" s="39"/>
      <c r="AC209" s="39"/>
      <c r="AD209" s="39"/>
      <c r="AE209" s="39"/>
      <c r="AT209" s="18" t="s">
        <v>158</v>
      </c>
      <c r="AU209" s="18" t="s">
        <v>82</v>
      </c>
    </row>
    <row r="210" s="2" customFormat="1">
      <c r="A210" s="39"/>
      <c r="B210" s="40"/>
      <c r="C210" s="41"/>
      <c r="D210" s="247" t="s">
        <v>198</v>
      </c>
      <c r="E210" s="41"/>
      <c r="F210" s="248" t="s">
        <v>345</v>
      </c>
      <c r="G210" s="41"/>
      <c r="H210" s="41"/>
      <c r="I210" s="229"/>
      <c r="J210" s="41"/>
      <c r="K210" s="41"/>
      <c r="L210" s="45"/>
      <c r="M210" s="230"/>
      <c r="N210" s="231"/>
      <c r="O210" s="86"/>
      <c r="P210" s="86"/>
      <c r="Q210" s="86"/>
      <c r="R210" s="86"/>
      <c r="S210" s="86"/>
      <c r="T210" s="87"/>
      <c r="U210" s="39"/>
      <c r="V210" s="39"/>
      <c r="W210" s="39"/>
      <c r="X210" s="39"/>
      <c r="Y210" s="39"/>
      <c r="Z210" s="39"/>
      <c r="AA210" s="39"/>
      <c r="AB210" s="39"/>
      <c r="AC210" s="39"/>
      <c r="AD210" s="39"/>
      <c r="AE210" s="39"/>
      <c r="AT210" s="18" t="s">
        <v>198</v>
      </c>
      <c r="AU210" s="18" t="s">
        <v>82</v>
      </c>
    </row>
    <row r="211" s="13" customFormat="1">
      <c r="A211" s="13"/>
      <c r="B211" s="233"/>
      <c r="C211" s="234"/>
      <c r="D211" s="227" t="s">
        <v>161</v>
      </c>
      <c r="E211" s="235" t="s">
        <v>19</v>
      </c>
      <c r="F211" s="236" t="s">
        <v>339</v>
      </c>
      <c r="G211" s="234"/>
      <c r="H211" s="237">
        <v>9.8000000000000007</v>
      </c>
      <c r="I211" s="238"/>
      <c r="J211" s="234"/>
      <c r="K211" s="234"/>
      <c r="L211" s="239"/>
      <c r="M211" s="240"/>
      <c r="N211" s="241"/>
      <c r="O211" s="241"/>
      <c r="P211" s="241"/>
      <c r="Q211" s="241"/>
      <c r="R211" s="241"/>
      <c r="S211" s="241"/>
      <c r="T211" s="242"/>
      <c r="U211" s="13"/>
      <c r="V211" s="13"/>
      <c r="W211" s="13"/>
      <c r="X211" s="13"/>
      <c r="Y211" s="13"/>
      <c r="Z211" s="13"/>
      <c r="AA211" s="13"/>
      <c r="AB211" s="13"/>
      <c r="AC211" s="13"/>
      <c r="AD211" s="13"/>
      <c r="AE211" s="13"/>
      <c r="AT211" s="243" t="s">
        <v>161</v>
      </c>
      <c r="AU211" s="243" t="s">
        <v>82</v>
      </c>
      <c r="AV211" s="13" t="s">
        <v>82</v>
      </c>
      <c r="AW211" s="13" t="s">
        <v>35</v>
      </c>
      <c r="AX211" s="13" t="s">
        <v>80</v>
      </c>
      <c r="AY211" s="243" t="s">
        <v>150</v>
      </c>
    </row>
    <row r="212" s="2" customFormat="1" ht="24.15" customHeight="1">
      <c r="A212" s="39"/>
      <c r="B212" s="40"/>
      <c r="C212" s="214" t="s">
        <v>7</v>
      </c>
      <c r="D212" s="214" t="s">
        <v>152</v>
      </c>
      <c r="E212" s="215" t="s">
        <v>346</v>
      </c>
      <c r="F212" s="216" t="s">
        <v>347</v>
      </c>
      <c r="G212" s="217" t="s">
        <v>261</v>
      </c>
      <c r="H212" s="218">
        <v>9.8000000000000007</v>
      </c>
      <c r="I212" s="219"/>
      <c r="J212" s="220">
        <f>ROUND(I212*H212,2)</f>
        <v>0</v>
      </c>
      <c r="K212" s="216" t="s">
        <v>195</v>
      </c>
      <c r="L212" s="45"/>
      <c r="M212" s="221" t="s">
        <v>19</v>
      </c>
      <c r="N212" s="222" t="s">
        <v>46</v>
      </c>
      <c r="O212" s="86"/>
      <c r="P212" s="223">
        <f>O212*H212</f>
        <v>0</v>
      </c>
      <c r="Q212" s="223">
        <v>0.0030000000000000001</v>
      </c>
      <c r="R212" s="223">
        <f>Q212*H212</f>
        <v>0.029400000000000003</v>
      </c>
      <c r="S212" s="223">
        <v>0</v>
      </c>
      <c r="T212" s="224">
        <f>S212*H212</f>
        <v>0</v>
      </c>
      <c r="U212" s="39"/>
      <c r="V212" s="39"/>
      <c r="W212" s="39"/>
      <c r="X212" s="39"/>
      <c r="Y212" s="39"/>
      <c r="Z212" s="39"/>
      <c r="AA212" s="39"/>
      <c r="AB212" s="39"/>
      <c r="AC212" s="39"/>
      <c r="AD212" s="39"/>
      <c r="AE212" s="39"/>
      <c r="AR212" s="225" t="s">
        <v>156</v>
      </c>
      <c r="AT212" s="225" t="s">
        <v>152</v>
      </c>
      <c r="AU212" s="225" t="s">
        <v>82</v>
      </c>
      <c r="AY212" s="18" t="s">
        <v>150</v>
      </c>
      <c r="BE212" s="226">
        <f>IF(N212="základní",J212,0)</f>
        <v>0</v>
      </c>
      <c r="BF212" s="226">
        <f>IF(N212="snížená",J212,0)</f>
        <v>0</v>
      </c>
      <c r="BG212" s="226">
        <f>IF(N212="zákl. přenesená",J212,0)</f>
        <v>0</v>
      </c>
      <c r="BH212" s="226">
        <f>IF(N212="sníž. přenesená",J212,0)</f>
        <v>0</v>
      </c>
      <c r="BI212" s="226">
        <f>IF(N212="nulová",J212,0)</f>
        <v>0</v>
      </c>
      <c r="BJ212" s="18" t="s">
        <v>156</v>
      </c>
      <c r="BK212" s="226">
        <f>ROUND(I212*H212,2)</f>
        <v>0</v>
      </c>
      <c r="BL212" s="18" t="s">
        <v>156</v>
      </c>
      <c r="BM212" s="225" t="s">
        <v>348</v>
      </c>
    </row>
    <row r="213" s="2" customFormat="1">
      <c r="A213" s="39"/>
      <c r="B213" s="40"/>
      <c r="C213" s="41"/>
      <c r="D213" s="227" t="s">
        <v>158</v>
      </c>
      <c r="E213" s="41"/>
      <c r="F213" s="228" t="s">
        <v>349</v>
      </c>
      <c r="G213" s="41"/>
      <c r="H213" s="41"/>
      <c r="I213" s="229"/>
      <c r="J213" s="41"/>
      <c r="K213" s="41"/>
      <c r="L213" s="45"/>
      <c r="M213" s="230"/>
      <c r="N213" s="231"/>
      <c r="O213" s="86"/>
      <c r="P213" s="86"/>
      <c r="Q213" s="86"/>
      <c r="R213" s="86"/>
      <c r="S213" s="86"/>
      <c r="T213" s="87"/>
      <c r="U213" s="39"/>
      <c r="V213" s="39"/>
      <c r="W213" s="39"/>
      <c r="X213" s="39"/>
      <c r="Y213" s="39"/>
      <c r="Z213" s="39"/>
      <c r="AA213" s="39"/>
      <c r="AB213" s="39"/>
      <c r="AC213" s="39"/>
      <c r="AD213" s="39"/>
      <c r="AE213" s="39"/>
      <c r="AT213" s="18" t="s">
        <v>158</v>
      </c>
      <c r="AU213" s="18" t="s">
        <v>82</v>
      </c>
    </row>
    <row r="214" s="2" customFormat="1">
      <c r="A214" s="39"/>
      <c r="B214" s="40"/>
      <c r="C214" s="41"/>
      <c r="D214" s="247" t="s">
        <v>198</v>
      </c>
      <c r="E214" s="41"/>
      <c r="F214" s="248" t="s">
        <v>350</v>
      </c>
      <c r="G214" s="41"/>
      <c r="H214" s="41"/>
      <c r="I214" s="229"/>
      <c r="J214" s="41"/>
      <c r="K214" s="41"/>
      <c r="L214" s="45"/>
      <c r="M214" s="230"/>
      <c r="N214" s="231"/>
      <c r="O214" s="86"/>
      <c r="P214" s="86"/>
      <c r="Q214" s="86"/>
      <c r="R214" s="86"/>
      <c r="S214" s="86"/>
      <c r="T214" s="87"/>
      <c r="U214" s="39"/>
      <c r="V214" s="39"/>
      <c r="W214" s="39"/>
      <c r="X214" s="39"/>
      <c r="Y214" s="39"/>
      <c r="Z214" s="39"/>
      <c r="AA214" s="39"/>
      <c r="AB214" s="39"/>
      <c r="AC214" s="39"/>
      <c r="AD214" s="39"/>
      <c r="AE214" s="39"/>
      <c r="AT214" s="18" t="s">
        <v>198</v>
      </c>
      <c r="AU214" s="18" t="s">
        <v>82</v>
      </c>
    </row>
    <row r="215" s="13" customFormat="1">
      <c r="A215" s="13"/>
      <c r="B215" s="233"/>
      <c r="C215" s="234"/>
      <c r="D215" s="227" t="s">
        <v>161</v>
      </c>
      <c r="E215" s="235" t="s">
        <v>19</v>
      </c>
      <c r="F215" s="236" t="s">
        <v>339</v>
      </c>
      <c r="G215" s="234"/>
      <c r="H215" s="237">
        <v>9.8000000000000007</v>
      </c>
      <c r="I215" s="238"/>
      <c r="J215" s="234"/>
      <c r="K215" s="234"/>
      <c r="L215" s="239"/>
      <c r="M215" s="240"/>
      <c r="N215" s="241"/>
      <c r="O215" s="241"/>
      <c r="P215" s="241"/>
      <c r="Q215" s="241"/>
      <c r="R215" s="241"/>
      <c r="S215" s="241"/>
      <c r="T215" s="242"/>
      <c r="U215" s="13"/>
      <c r="V215" s="13"/>
      <c r="W215" s="13"/>
      <c r="X215" s="13"/>
      <c r="Y215" s="13"/>
      <c r="Z215" s="13"/>
      <c r="AA215" s="13"/>
      <c r="AB215" s="13"/>
      <c r="AC215" s="13"/>
      <c r="AD215" s="13"/>
      <c r="AE215" s="13"/>
      <c r="AT215" s="243" t="s">
        <v>161</v>
      </c>
      <c r="AU215" s="243" t="s">
        <v>82</v>
      </c>
      <c r="AV215" s="13" t="s">
        <v>82</v>
      </c>
      <c r="AW215" s="13" t="s">
        <v>35</v>
      </c>
      <c r="AX215" s="13" t="s">
        <v>80</v>
      </c>
      <c r="AY215" s="243" t="s">
        <v>150</v>
      </c>
    </row>
    <row r="216" s="2" customFormat="1" ht="33" customHeight="1">
      <c r="A216" s="39"/>
      <c r="B216" s="40"/>
      <c r="C216" s="214" t="s">
        <v>351</v>
      </c>
      <c r="D216" s="214" t="s">
        <v>152</v>
      </c>
      <c r="E216" s="215" t="s">
        <v>352</v>
      </c>
      <c r="F216" s="216" t="s">
        <v>353</v>
      </c>
      <c r="G216" s="217" t="s">
        <v>326</v>
      </c>
      <c r="H216" s="218">
        <v>14.75</v>
      </c>
      <c r="I216" s="219"/>
      <c r="J216" s="220">
        <f>ROUND(I216*H216,2)</f>
        <v>0</v>
      </c>
      <c r="K216" s="216" t="s">
        <v>195</v>
      </c>
      <c r="L216" s="45"/>
      <c r="M216" s="221" t="s">
        <v>19</v>
      </c>
      <c r="N216" s="222" t="s">
        <v>46</v>
      </c>
      <c r="O216" s="86"/>
      <c r="P216" s="223">
        <f>O216*H216</f>
        <v>0</v>
      </c>
      <c r="Q216" s="223">
        <v>0.00029</v>
      </c>
      <c r="R216" s="223">
        <f>Q216*H216</f>
        <v>0.0042775000000000001</v>
      </c>
      <c r="S216" s="223">
        <v>0</v>
      </c>
      <c r="T216" s="224">
        <f>S216*H216</f>
        <v>0</v>
      </c>
      <c r="U216" s="39"/>
      <c r="V216" s="39"/>
      <c r="W216" s="39"/>
      <c r="X216" s="39"/>
      <c r="Y216" s="39"/>
      <c r="Z216" s="39"/>
      <c r="AA216" s="39"/>
      <c r="AB216" s="39"/>
      <c r="AC216" s="39"/>
      <c r="AD216" s="39"/>
      <c r="AE216" s="39"/>
      <c r="AR216" s="225" t="s">
        <v>156</v>
      </c>
      <c r="AT216" s="225" t="s">
        <v>152</v>
      </c>
      <c r="AU216" s="225" t="s">
        <v>82</v>
      </c>
      <c r="AY216" s="18" t="s">
        <v>150</v>
      </c>
      <c r="BE216" s="226">
        <f>IF(N216="základní",J216,0)</f>
        <v>0</v>
      </c>
      <c r="BF216" s="226">
        <f>IF(N216="snížená",J216,0)</f>
        <v>0</v>
      </c>
      <c r="BG216" s="226">
        <f>IF(N216="zákl. přenesená",J216,0)</f>
        <v>0</v>
      </c>
      <c r="BH216" s="226">
        <f>IF(N216="sníž. přenesená",J216,0)</f>
        <v>0</v>
      </c>
      <c r="BI216" s="226">
        <f>IF(N216="nulová",J216,0)</f>
        <v>0</v>
      </c>
      <c r="BJ216" s="18" t="s">
        <v>156</v>
      </c>
      <c r="BK216" s="226">
        <f>ROUND(I216*H216,2)</f>
        <v>0</v>
      </c>
      <c r="BL216" s="18" t="s">
        <v>156</v>
      </c>
      <c r="BM216" s="225" t="s">
        <v>354</v>
      </c>
    </row>
    <row r="217" s="2" customFormat="1">
      <c r="A217" s="39"/>
      <c r="B217" s="40"/>
      <c r="C217" s="41"/>
      <c r="D217" s="227" t="s">
        <v>158</v>
      </c>
      <c r="E217" s="41"/>
      <c r="F217" s="228" t="s">
        <v>355</v>
      </c>
      <c r="G217" s="41"/>
      <c r="H217" s="41"/>
      <c r="I217" s="229"/>
      <c r="J217" s="41"/>
      <c r="K217" s="41"/>
      <c r="L217" s="45"/>
      <c r="M217" s="230"/>
      <c r="N217" s="231"/>
      <c r="O217" s="86"/>
      <c r="P217" s="86"/>
      <c r="Q217" s="86"/>
      <c r="R217" s="86"/>
      <c r="S217" s="86"/>
      <c r="T217" s="87"/>
      <c r="U217" s="39"/>
      <c r="V217" s="39"/>
      <c r="W217" s="39"/>
      <c r="X217" s="39"/>
      <c r="Y217" s="39"/>
      <c r="Z217" s="39"/>
      <c r="AA217" s="39"/>
      <c r="AB217" s="39"/>
      <c r="AC217" s="39"/>
      <c r="AD217" s="39"/>
      <c r="AE217" s="39"/>
      <c r="AT217" s="18" t="s">
        <v>158</v>
      </c>
      <c r="AU217" s="18" t="s">
        <v>82</v>
      </c>
    </row>
    <row r="218" s="2" customFormat="1">
      <c r="A218" s="39"/>
      <c r="B218" s="40"/>
      <c r="C218" s="41"/>
      <c r="D218" s="247" t="s">
        <v>198</v>
      </c>
      <c r="E218" s="41"/>
      <c r="F218" s="248" t="s">
        <v>356</v>
      </c>
      <c r="G218" s="41"/>
      <c r="H218" s="41"/>
      <c r="I218" s="229"/>
      <c r="J218" s="41"/>
      <c r="K218" s="41"/>
      <c r="L218" s="45"/>
      <c r="M218" s="230"/>
      <c r="N218" s="231"/>
      <c r="O218" s="86"/>
      <c r="P218" s="86"/>
      <c r="Q218" s="86"/>
      <c r="R218" s="86"/>
      <c r="S218" s="86"/>
      <c r="T218" s="87"/>
      <c r="U218" s="39"/>
      <c r="V218" s="39"/>
      <c r="W218" s="39"/>
      <c r="X218" s="39"/>
      <c r="Y218" s="39"/>
      <c r="Z218" s="39"/>
      <c r="AA218" s="39"/>
      <c r="AB218" s="39"/>
      <c r="AC218" s="39"/>
      <c r="AD218" s="39"/>
      <c r="AE218" s="39"/>
      <c r="AT218" s="18" t="s">
        <v>198</v>
      </c>
      <c r="AU218" s="18" t="s">
        <v>82</v>
      </c>
    </row>
    <row r="219" s="2" customFormat="1">
      <c r="A219" s="39"/>
      <c r="B219" s="40"/>
      <c r="C219" s="41"/>
      <c r="D219" s="227" t="s">
        <v>159</v>
      </c>
      <c r="E219" s="41"/>
      <c r="F219" s="232" t="s">
        <v>357</v>
      </c>
      <c r="G219" s="41"/>
      <c r="H219" s="41"/>
      <c r="I219" s="229"/>
      <c r="J219" s="41"/>
      <c r="K219" s="41"/>
      <c r="L219" s="45"/>
      <c r="M219" s="230"/>
      <c r="N219" s="231"/>
      <c r="O219" s="86"/>
      <c r="P219" s="86"/>
      <c r="Q219" s="86"/>
      <c r="R219" s="86"/>
      <c r="S219" s="86"/>
      <c r="T219" s="87"/>
      <c r="U219" s="39"/>
      <c r="V219" s="39"/>
      <c r="W219" s="39"/>
      <c r="X219" s="39"/>
      <c r="Y219" s="39"/>
      <c r="Z219" s="39"/>
      <c r="AA219" s="39"/>
      <c r="AB219" s="39"/>
      <c r="AC219" s="39"/>
      <c r="AD219" s="39"/>
      <c r="AE219" s="39"/>
      <c r="AT219" s="18" t="s">
        <v>159</v>
      </c>
      <c r="AU219" s="18" t="s">
        <v>82</v>
      </c>
    </row>
    <row r="220" s="13" customFormat="1">
      <c r="A220" s="13"/>
      <c r="B220" s="233"/>
      <c r="C220" s="234"/>
      <c r="D220" s="227" t="s">
        <v>161</v>
      </c>
      <c r="E220" s="235" t="s">
        <v>19</v>
      </c>
      <c r="F220" s="236" t="s">
        <v>358</v>
      </c>
      <c r="G220" s="234"/>
      <c r="H220" s="237">
        <v>14.75</v>
      </c>
      <c r="I220" s="238"/>
      <c r="J220" s="234"/>
      <c r="K220" s="234"/>
      <c r="L220" s="239"/>
      <c r="M220" s="240"/>
      <c r="N220" s="241"/>
      <c r="O220" s="241"/>
      <c r="P220" s="241"/>
      <c r="Q220" s="241"/>
      <c r="R220" s="241"/>
      <c r="S220" s="241"/>
      <c r="T220" s="242"/>
      <c r="U220" s="13"/>
      <c r="V220" s="13"/>
      <c r="W220" s="13"/>
      <c r="X220" s="13"/>
      <c r="Y220" s="13"/>
      <c r="Z220" s="13"/>
      <c r="AA220" s="13"/>
      <c r="AB220" s="13"/>
      <c r="AC220" s="13"/>
      <c r="AD220" s="13"/>
      <c r="AE220" s="13"/>
      <c r="AT220" s="243" t="s">
        <v>161</v>
      </c>
      <c r="AU220" s="243" t="s">
        <v>82</v>
      </c>
      <c r="AV220" s="13" t="s">
        <v>82</v>
      </c>
      <c r="AW220" s="13" t="s">
        <v>35</v>
      </c>
      <c r="AX220" s="13" t="s">
        <v>80</v>
      </c>
      <c r="AY220" s="243" t="s">
        <v>150</v>
      </c>
    </row>
    <row r="221" s="2" customFormat="1" ht="24.15" customHeight="1">
      <c r="A221" s="39"/>
      <c r="B221" s="40"/>
      <c r="C221" s="259" t="s">
        <v>359</v>
      </c>
      <c r="D221" s="259" t="s">
        <v>258</v>
      </c>
      <c r="E221" s="260" t="s">
        <v>360</v>
      </c>
      <c r="F221" s="261" t="s">
        <v>361</v>
      </c>
      <c r="G221" s="262" t="s">
        <v>362</v>
      </c>
      <c r="H221" s="263">
        <v>0.0070000000000000001</v>
      </c>
      <c r="I221" s="264"/>
      <c r="J221" s="265">
        <f>ROUND(I221*H221,2)</f>
        <v>0</v>
      </c>
      <c r="K221" s="261" t="s">
        <v>195</v>
      </c>
      <c r="L221" s="266"/>
      <c r="M221" s="267" t="s">
        <v>19</v>
      </c>
      <c r="N221" s="268" t="s">
        <v>46</v>
      </c>
      <c r="O221" s="86"/>
      <c r="P221" s="223">
        <f>O221*H221</f>
        <v>0</v>
      </c>
      <c r="Q221" s="223">
        <v>1</v>
      </c>
      <c r="R221" s="223">
        <f>Q221*H221</f>
        <v>0.0070000000000000001</v>
      </c>
      <c r="S221" s="223">
        <v>0</v>
      </c>
      <c r="T221" s="224">
        <f>S221*H221</f>
        <v>0</v>
      </c>
      <c r="U221" s="39"/>
      <c r="V221" s="39"/>
      <c r="W221" s="39"/>
      <c r="X221" s="39"/>
      <c r="Y221" s="39"/>
      <c r="Z221" s="39"/>
      <c r="AA221" s="39"/>
      <c r="AB221" s="39"/>
      <c r="AC221" s="39"/>
      <c r="AD221" s="39"/>
      <c r="AE221" s="39"/>
      <c r="AR221" s="225" t="s">
        <v>238</v>
      </c>
      <c r="AT221" s="225" t="s">
        <v>258</v>
      </c>
      <c r="AU221" s="225" t="s">
        <v>82</v>
      </c>
      <c r="AY221" s="18" t="s">
        <v>150</v>
      </c>
      <c r="BE221" s="226">
        <f>IF(N221="základní",J221,0)</f>
        <v>0</v>
      </c>
      <c r="BF221" s="226">
        <f>IF(N221="snížená",J221,0)</f>
        <v>0</v>
      </c>
      <c r="BG221" s="226">
        <f>IF(N221="zákl. přenesená",J221,0)</f>
        <v>0</v>
      </c>
      <c r="BH221" s="226">
        <f>IF(N221="sníž. přenesená",J221,0)</f>
        <v>0</v>
      </c>
      <c r="BI221" s="226">
        <f>IF(N221="nulová",J221,0)</f>
        <v>0</v>
      </c>
      <c r="BJ221" s="18" t="s">
        <v>156</v>
      </c>
      <c r="BK221" s="226">
        <f>ROUND(I221*H221,2)</f>
        <v>0</v>
      </c>
      <c r="BL221" s="18" t="s">
        <v>156</v>
      </c>
      <c r="BM221" s="225" t="s">
        <v>363</v>
      </c>
    </row>
    <row r="222" s="2" customFormat="1">
      <c r="A222" s="39"/>
      <c r="B222" s="40"/>
      <c r="C222" s="41"/>
      <c r="D222" s="227" t="s">
        <v>158</v>
      </c>
      <c r="E222" s="41"/>
      <c r="F222" s="228" t="s">
        <v>361</v>
      </c>
      <c r="G222" s="41"/>
      <c r="H222" s="41"/>
      <c r="I222" s="229"/>
      <c r="J222" s="41"/>
      <c r="K222" s="41"/>
      <c r="L222" s="45"/>
      <c r="M222" s="230"/>
      <c r="N222" s="231"/>
      <c r="O222" s="86"/>
      <c r="P222" s="86"/>
      <c r="Q222" s="86"/>
      <c r="R222" s="86"/>
      <c r="S222" s="86"/>
      <c r="T222" s="87"/>
      <c r="U222" s="39"/>
      <c r="V222" s="39"/>
      <c r="W222" s="39"/>
      <c r="X222" s="39"/>
      <c r="Y222" s="39"/>
      <c r="Z222" s="39"/>
      <c r="AA222" s="39"/>
      <c r="AB222" s="39"/>
      <c r="AC222" s="39"/>
      <c r="AD222" s="39"/>
      <c r="AE222" s="39"/>
      <c r="AT222" s="18" t="s">
        <v>158</v>
      </c>
      <c r="AU222" s="18" t="s">
        <v>82</v>
      </c>
    </row>
    <row r="223" s="13" customFormat="1">
      <c r="A223" s="13"/>
      <c r="B223" s="233"/>
      <c r="C223" s="234"/>
      <c r="D223" s="227" t="s">
        <v>161</v>
      </c>
      <c r="E223" s="235" t="s">
        <v>19</v>
      </c>
      <c r="F223" s="236" t="s">
        <v>364</v>
      </c>
      <c r="G223" s="234"/>
      <c r="H223" s="237">
        <v>0.0070000000000000001</v>
      </c>
      <c r="I223" s="238"/>
      <c r="J223" s="234"/>
      <c r="K223" s="234"/>
      <c r="L223" s="239"/>
      <c r="M223" s="240"/>
      <c r="N223" s="241"/>
      <c r="O223" s="241"/>
      <c r="P223" s="241"/>
      <c r="Q223" s="241"/>
      <c r="R223" s="241"/>
      <c r="S223" s="241"/>
      <c r="T223" s="242"/>
      <c r="U223" s="13"/>
      <c r="V223" s="13"/>
      <c r="W223" s="13"/>
      <c r="X223" s="13"/>
      <c r="Y223" s="13"/>
      <c r="Z223" s="13"/>
      <c r="AA223" s="13"/>
      <c r="AB223" s="13"/>
      <c r="AC223" s="13"/>
      <c r="AD223" s="13"/>
      <c r="AE223" s="13"/>
      <c r="AT223" s="243" t="s">
        <v>161</v>
      </c>
      <c r="AU223" s="243" t="s">
        <v>82</v>
      </c>
      <c r="AV223" s="13" t="s">
        <v>82</v>
      </c>
      <c r="AW223" s="13" t="s">
        <v>35</v>
      </c>
      <c r="AX223" s="13" t="s">
        <v>80</v>
      </c>
      <c r="AY223" s="243" t="s">
        <v>150</v>
      </c>
    </row>
    <row r="224" s="2" customFormat="1" ht="33" customHeight="1">
      <c r="A224" s="39"/>
      <c r="B224" s="40"/>
      <c r="C224" s="214" t="s">
        <v>365</v>
      </c>
      <c r="D224" s="214" t="s">
        <v>152</v>
      </c>
      <c r="E224" s="215" t="s">
        <v>366</v>
      </c>
      <c r="F224" s="216" t="s">
        <v>367</v>
      </c>
      <c r="G224" s="217" t="s">
        <v>326</v>
      </c>
      <c r="H224" s="218">
        <v>8.4000000000000004</v>
      </c>
      <c r="I224" s="219"/>
      <c r="J224" s="220">
        <f>ROUND(I224*H224,2)</f>
        <v>0</v>
      </c>
      <c r="K224" s="216" t="s">
        <v>195</v>
      </c>
      <c r="L224" s="45"/>
      <c r="M224" s="221" t="s">
        <v>19</v>
      </c>
      <c r="N224" s="222" t="s">
        <v>46</v>
      </c>
      <c r="O224" s="86"/>
      <c r="P224" s="223">
        <f>O224*H224</f>
        <v>0</v>
      </c>
      <c r="Q224" s="223">
        <v>0.0030899999999999999</v>
      </c>
      <c r="R224" s="223">
        <f>Q224*H224</f>
        <v>0.025956</v>
      </c>
      <c r="S224" s="223">
        <v>0.0030000000000000001</v>
      </c>
      <c r="T224" s="224">
        <f>S224*H224</f>
        <v>0.0252</v>
      </c>
      <c r="U224" s="39"/>
      <c r="V224" s="39"/>
      <c r="W224" s="39"/>
      <c r="X224" s="39"/>
      <c r="Y224" s="39"/>
      <c r="Z224" s="39"/>
      <c r="AA224" s="39"/>
      <c r="AB224" s="39"/>
      <c r="AC224" s="39"/>
      <c r="AD224" s="39"/>
      <c r="AE224" s="39"/>
      <c r="AR224" s="225" t="s">
        <v>156</v>
      </c>
      <c r="AT224" s="225" t="s">
        <v>152</v>
      </c>
      <c r="AU224" s="225" t="s">
        <v>82</v>
      </c>
      <c r="AY224" s="18" t="s">
        <v>150</v>
      </c>
      <c r="BE224" s="226">
        <f>IF(N224="základní",J224,0)</f>
        <v>0</v>
      </c>
      <c r="BF224" s="226">
        <f>IF(N224="snížená",J224,0)</f>
        <v>0</v>
      </c>
      <c r="BG224" s="226">
        <f>IF(N224="zákl. přenesená",J224,0)</f>
        <v>0</v>
      </c>
      <c r="BH224" s="226">
        <f>IF(N224="sníž. přenesená",J224,0)</f>
        <v>0</v>
      </c>
      <c r="BI224" s="226">
        <f>IF(N224="nulová",J224,0)</f>
        <v>0</v>
      </c>
      <c r="BJ224" s="18" t="s">
        <v>156</v>
      </c>
      <c r="BK224" s="226">
        <f>ROUND(I224*H224,2)</f>
        <v>0</v>
      </c>
      <c r="BL224" s="18" t="s">
        <v>156</v>
      </c>
      <c r="BM224" s="225" t="s">
        <v>368</v>
      </c>
    </row>
    <row r="225" s="2" customFormat="1">
      <c r="A225" s="39"/>
      <c r="B225" s="40"/>
      <c r="C225" s="41"/>
      <c r="D225" s="227" t="s">
        <v>158</v>
      </c>
      <c r="E225" s="41"/>
      <c r="F225" s="228" t="s">
        <v>369</v>
      </c>
      <c r="G225" s="41"/>
      <c r="H225" s="41"/>
      <c r="I225" s="229"/>
      <c r="J225" s="41"/>
      <c r="K225" s="41"/>
      <c r="L225" s="45"/>
      <c r="M225" s="230"/>
      <c r="N225" s="231"/>
      <c r="O225" s="86"/>
      <c r="P225" s="86"/>
      <c r="Q225" s="86"/>
      <c r="R225" s="86"/>
      <c r="S225" s="86"/>
      <c r="T225" s="87"/>
      <c r="U225" s="39"/>
      <c r="V225" s="39"/>
      <c r="W225" s="39"/>
      <c r="X225" s="39"/>
      <c r="Y225" s="39"/>
      <c r="Z225" s="39"/>
      <c r="AA225" s="39"/>
      <c r="AB225" s="39"/>
      <c r="AC225" s="39"/>
      <c r="AD225" s="39"/>
      <c r="AE225" s="39"/>
      <c r="AT225" s="18" t="s">
        <v>158</v>
      </c>
      <c r="AU225" s="18" t="s">
        <v>82</v>
      </c>
    </row>
    <row r="226" s="2" customFormat="1">
      <c r="A226" s="39"/>
      <c r="B226" s="40"/>
      <c r="C226" s="41"/>
      <c r="D226" s="247" t="s">
        <v>198</v>
      </c>
      <c r="E226" s="41"/>
      <c r="F226" s="248" t="s">
        <v>370</v>
      </c>
      <c r="G226" s="41"/>
      <c r="H226" s="41"/>
      <c r="I226" s="229"/>
      <c r="J226" s="41"/>
      <c r="K226" s="41"/>
      <c r="L226" s="45"/>
      <c r="M226" s="230"/>
      <c r="N226" s="231"/>
      <c r="O226" s="86"/>
      <c r="P226" s="86"/>
      <c r="Q226" s="86"/>
      <c r="R226" s="86"/>
      <c r="S226" s="86"/>
      <c r="T226" s="87"/>
      <c r="U226" s="39"/>
      <c r="V226" s="39"/>
      <c r="W226" s="39"/>
      <c r="X226" s="39"/>
      <c r="Y226" s="39"/>
      <c r="Z226" s="39"/>
      <c r="AA226" s="39"/>
      <c r="AB226" s="39"/>
      <c r="AC226" s="39"/>
      <c r="AD226" s="39"/>
      <c r="AE226" s="39"/>
      <c r="AT226" s="18" t="s">
        <v>198</v>
      </c>
      <c r="AU226" s="18" t="s">
        <v>82</v>
      </c>
    </row>
    <row r="227" s="2" customFormat="1">
      <c r="A227" s="39"/>
      <c r="B227" s="40"/>
      <c r="C227" s="41"/>
      <c r="D227" s="227" t="s">
        <v>159</v>
      </c>
      <c r="E227" s="41"/>
      <c r="F227" s="232" t="s">
        <v>371</v>
      </c>
      <c r="G227" s="41"/>
      <c r="H227" s="41"/>
      <c r="I227" s="229"/>
      <c r="J227" s="41"/>
      <c r="K227" s="41"/>
      <c r="L227" s="45"/>
      <c r="M227" s="230"/>
      <c r="N227" s="231"/>
      <c r="O227" s="86"/>
      <c r="P227" s="86"/>
      <c r="Q227" s="86"/>
      <c r="R227" s="86"/>
      <c r="S227" s="86"/>
      <c r="T227" s="87"/>
      <c r="U227" s="39"/>
      <c r="V227" s="39"/>
      <c r="W227" s="39"/>
      <c r="X227" s="39"/>
      <c r="Y227" s="39"/>
      <c r="Z227" s="39"/>
      <c r="AA227" s="39"/>
      <c r="AB227" s="39"/>
      <c r="AC227" s="39"/>
      <c r="AD227" s="39"/>
      <c r="AE227" s="39"/>
      <c r="AT227" s="18" t="s">
        <v>159</v>
      </c>
      <c r="AU227" s="18" t="s">
        <v>82</v>
      </c>
    </row>
    <row r="228" s="13" customFormat="1">
      <c r="A228" s="13"/>
      <c r="B228" s="233"/>
      <c r="C228" s="234"/>
      <c r="D228" s="227" t="s">
        <v>161</v>
      </c>
      <c r="E228" s="235" t="s">
        <v>19</v>
      </c>
      <c r="F228" s="236" t="s">
        <v>372</v>
      </c>
      <c r="G228" s="234"/>
      <c r="H228" s="237">
        <v>8.4000000000000004</v>
      </c>
      <c r="I228" s="238"/>
      <c r="J228" s="234"/>
      <c r="K228" s="234"/>
      <c r="L228" s="239"/>
      <c r="M228" s="240"/>
      <c r="N228" s="241"/>
      <c r="O228" s="241"/>
      <c r="P228" s="241"/>
      <c r="Q228" s="241"/>
      <c r="R228" s="241"/>
      <c r="S228" s="241"/>
      <c r="T228" s="242"/>
      <c r="U228" s="13"/>
      <c r="V228" s="13"/>
      <c r="W228" s="13"/>
      <c r="X228" s="13"/>
      <c r="Y228" s="13"/>
      <c r="Z228" s="13"/>
      <c r="AA228" s="13"/>
      <c r="AB228" s="13"/>
      <c r="AC228" s="13"/>
      <c r="AD228" s="13"/>
      <c r="AE228" s="13"/>
      <c r="AT228" s="243" t="s">
        <v>161</v>
      </c>
      <c r="AU228" s="243" t="s">
        <v>82</v>
      </c>
      <c r="AV228" s="13" t="s">
        <v>82</v>
      </c>
      <c r="AW228" s="13" t="s">
        <v>35</v>
      </c>
      <c r="AX228" s="13" t="s">
        <v>80</v>
      </c>
      <c r="AY228" s="243" t="s">
        <v>150</v>
      </c>
    </row>
    <row r="229" s="2" customFormat="1" ht="24.15" customHeight="1">
      <c r="A229" s="39"/>
      <c r="B229" s="40"/>
      <c r="C229" s="259" t="s">
        <v>373</v>
      </c>
      <c r="D229" s="259" t="s">
        <v>258</v>
      </c>
      <c r="E229" s="260" t="s">
        <v>374</v>
      </c>
      <c r="F229" s="261" t="s">
        <v>375</v>
      </c>
      <c r="G229" s="262" t="s">
        <v>362</v>
      </c>
      <c r="H229" s="263">
        <v>0.052999999999999998</v>
      </c>
      <c r="I229" s="264"/>
      <c r="J229" s="265">
        <f>ROUND(I229*H229,2)</f>
        <v>0</v>
      </c>
      <c r="K229" s="261" t="s">
        <v>195</v>
      </c>
      <c r="L229" s="266"/>
      <c r="M229" s="267" t="s">
        <v>19</v>
      </c>
      <c r="N229" s="268" t="s">
        <v>46</v>
      </c>
      <c r="O229" s="86"/>
      <c r="P229" s="223">
        <f>O229*H229</f>
        <v>0</v>
      </c>
      <c r="Q229" s="223">
        <v>1</v>
      </c>
      <c r="R229" s="223">
        <f>Q229*H229</f>
        <v>0.052999999999999998</v>
      </c>
      <c r="S229" s="223">
        <v>0</v>
      </c>
      <c r="T229" s="224">
        <f>S229*H229</f>
        <v>0</v>
      </c>
      <c r="U229" s="39"/>
      <c r="V229" s="39"/>
      <c r="W229" s="39"/>
      <c r="X229" s="39"/>
      <c r="Y229" s="39"/>
      <c r="Z229" s="39"/>
      <c r="AA229" s="39"/>
      <c r="AB229" s="39"/>
      <c r="AC229" s="39"/>
      <c r="AD229" s="39"/>
      <c r="AE229" s="39"/>
      <c r="AR229" s="225" t="s">
        <v>238</v>
      </c>
      <c r="AT229" s="225" t="s">
        <v>258</v>
      </c>
      <c r="AU229" s="225" t="s">
        <v>82</v>
      </c>
      <c r="AY229" s="18" t="s">
        <v>150</v>
      </c>
      <c r="BE229" s="226">
        <f>IF(N229="základní",J229,0)</f>
        <v>0</v>
      </c>
      <c r="BF229" s="226">
        <f>IF(N229="snížená",J229,0)</f>
        <v>0</v>
      </c>
      <c r="BG229" s="226">
        <f>IF(N229="zákl. přenesená",J229,0)</f>
        <v>0</v>
      </c>
      <c r="BH229" s="226">
        <f>IF(N229="sníž. přenesená",J229,0)</f>
        <v>0</v>
      </c>
      <c r="BI229" s="226">
        <f>IF(N229="nulová",J229,0)</f>
        <v>0</v>
      </c>
      <c r="BJ229" s="18" t="s">
        <v>156</v>
      </c>
      <c r="BK229" s="226">
        <f>ROUND(I229*H229,2)</f>
        <v>0</v>
      </c>
      <c r="BL229" s="18" t="s">
        <v>156</v>
      </c>
      <c r="BM229" s="225" t="s">
        <v>376</v>
      </c>
    </row>
    <row r="230" s="2" customFormat="1">
      <c r="A230" s="39"/>
      <c r="B230" s="40"/>
      <c r="C230" s="41"/>
      <c r="D230" s="227" t="s">
        <v>158</v>
      </c>
      <c r="E230" s="41"/>
      <c r="F230" s="228" t="s">
        <v>375</v>
      </c>
      <c r="G230" s="41"/>
      <c r="H230" s="41"/>
      <c r="I230" s="229"/>
      <c r="J230" s="41"/>
      <c r="K230" s="41"/>
      <c r="L230" s="45"/>
      <c r="M230" s="230"/>
      <c r="N230" s="231"/>
      <c r="O230" s="86"/>
      <c r="P230" s="86"/>
      <c r="Q230" s="86"/>
      <c r="R230" s="86"/>
      <c r="S230" s="86"/>
      <c r="T230" s="87"/>
      <c r="U230" s="39"/>
      <c r="V230" s="39"/>
      <c r="W230" s="39"/>
      <c r="X230" s="39"/>
      <c r="Y230" s="39"/>
      <c r="Z230" s="39"/>
      <c r="AA230" s="39"/>
      <c r="AB230" s="39"/>
      <c r="AC230" s="39"/>
      <c r="AD230" s="39"/>
      <c r="AE230" s="39"/>
      <c r="AT230" s="18" t="s">
        <v>158</v>
      </c>
      <c r="AU230" s="18" t="s">
        <v>82</v>
      </c>
    </row>
    <row r="231" s="13" customFormat="1">
      <c r="A231" s="13"/>
      <c r="B231" s="233"/>
      <c r="C231" s="234"/>
      <c r="D231" s="227" t="s">
        <v>161</v>
      </c>
      <c r="E231" s="235" t="s">
        <v>19</v>
      </c>
      <c r="F231" s="236" t="s">
        <v>377</v>
      </c>
      <c r="G231" s="234"/>
      <c r="H231" s="237">
        <v>0.052999999999999998</v>
      </c>
      <c r="I231" s="238"/>
      <c r="J231" s="234"/>
      <c r="K231" s="234"/>
      <c r="L231" s="239"/>
      <c r="M231" s="240"/>
      <c r="N231" s="241"/>
      <c r="O231" s="241"/>
      <c r="P231" s="241"/>
      <c r="Q231" s="241"/>
      <c r="R231" s="241"/>
      <c r="S231" s="241"/>
      <c r="T231" s="242"/>
      <c r="U231" s="13"/>
      <c r="V231" s="13"/>
      <c r="W231" s="13"/>
      <c r="X231" s="13"/>
      <c r="Y231" s="13"/>
      <c r="Z231" s="13"/>
      <c r="AA231" s="13"/>
      <c r="AB231" s="13"/>
      <c r="AC231" s="13"/>
      <c r="AD231" s="13"/>
      <c r="AE231" s="13"/>
      <c r="AT231" s="243" t="s">
        <v>161</v>
      </c>
      <c r="AU231" s="243" t="s">
        <v>82</v>
      </c>
      <c r="AV231" s="13" t="s">
        <v>82</v>
      </c>
      <c r="AW231" s="13" t="s">
        <v>35</v>
      </c>
      <c r="AX231" s="13" t="s">
        <v>80</v>
      </c>
      <c r="AY231" s="243" t="s">
        <v>150</v>
      </c>
    </row>
    <row r="232" s="2" customFormat="1" ht="24.15" customHeight="1">
      <c r="A232" s="39"/>
      <c r="B232" s="40"/>
      <c r="C232" s="214" t="s">
        <v>378</v>
      </c>
      <c r="D232" s="214" t="s">
        <v>152</v>
      </c>
      <c r="E232" s="215" t="s">
        <v>379</v>
      </c>
      <c r="F232" s="216" t="s">
        <v>380</v>
      </c>
      <c r="G232" s="217" t="s">
        <v>326</v>
      </c>
      <c r="H232" s="218">
        <v>37.899999999999999</v>
      </c>
      <c r="I232" s="219"/>
      <c r="J232" s="220">
        <f>ROUND(I232*H232,2)</f>
        <v>0</v>
      </c>
      <c r="K232" s="216" t="s">
        <v>195</v>
      </c>
      <c r="L232" s="45"/>
      <c r="M232" s="221" t="s">
        <v>19</v>
      </c>
      <c r="N232" s="222" t="s">
        <v>46</v>
      </c>
      <c r="O232" s="86"/>
      <c r="P232" s="223">
        <f>O232*H232</f>
        <v>0</v>
      </c>
      <c r="Q232" s="223">
        <v>0</v>
      </c>
      <c r="R232" s="223">
        <f>Q232*H232</f>
        <v>0</v>
      </c>
      <c r="S232" s="223">
        <v>0</v>
      </c>
      <c r="T232" s="224">
        <f>S232*H232</f>
        <v>0</v>
      </c>
      <c r="U232" s="39"/>
      <c r="V232" s="39"/>
      <c r="W232" s="39"/>
      <c r="X232" s="39"/>
      <c r="Y232" s="39"/>
      <c r="Z232" s="39"/>
      <c r="AA232" s="39"/>
      <c r="AB232" s="39"/>
      <c r="AC232" s="39"/>
      <c r="AD232" s="39"/>
      <c r="AE232" s="39"/>
      <c r="AR232" s="225" t="s">
        <v>156</v>
      </c>
      <c r="AT232" s="225" t="s">
        <v>152</v>
      </c>
      <c r="AU232" s="225" t="s">
        <v>82</v>
      </c>
      <c r="AY232" s="18" t="s">
        <v>150</v>
      </c>
      <c r="BE232" s="226">
        <f>IF(N232="základní",J232,0)</f>
        <v>0</v>
      </c>
      <c r="BF232" s="226">
        <f>IF(N232="snížená",J232,0)</f>
        <v>0</v>
      </c>
      <c r="BG232" s="226">
        <f>IF(N232="zákl. přenesená",J232,0)</f>
        <v>0</v>
      </c>
      <c r="BH232" s="226">
        <f>IF(N232="sníž. přenesená",J232,0)</f>
        <v>0</v>
      </c>
      <c r="BI232" s="226">
        <f>IF(N232="nulová",J232,0)</f>
        <v>0</v>
      </c>
      <c r="BJ232" s="18" t="s">
        <v>156</v>
      </c>
      <c r="BK232" s="226">
        <f>ROUND(I232*H232,2)</f>
        <v>0</v>
      </c>
      <c r="BL232" s="18" t="s">
        <v>156</v>
      </c>
      <c r="BM232" s="225" t="s">
        <v>381</v>
      </c>
    </row>
    <row r="233" s="2" customFormat="1">
      <c r="A233" s="39"/>
      <c r="B233" s="40"/>
      <c r="C233" s="41"/>
      <c r="D233" s="227" t="s">
        <v>158</v>
      </c>
      <c r="E233" s="41"/>
      <c r="F233" s="228" t="s">
        <v>382</v>
      </c>
      <c r="G233" s="41"/>
      <c r="H233" s="41"/>
      <c r="I233" s="229"/>
      <c r="J233" s="41"/>
      <c r="K233" s="41"/>
      <c r="L233" s="45"/>
      <c r="M233" s="230"/>
      <c r="N233" s="231"/>
      <c r="O233" s="86"/>
      <c r="P233" s="86"/>
      <c r="Q233" s="86"/>
      <c r="R233" s="86"/>
      <c r="S233" s="86"/>
      <c r="T233" s="87"/>
      <c r="U233" s="39"/>
      <c r="V233" s="39"/>
      <c r="W233" s="39"/>
      <c r="X233" s="39"/>
      <c r="Y233" s="39"/>
      <c r="Z233" s="39"/>
      <c r="AA233" s="39"/>
      <c r="AB233" s="39"/>
      <c r="AC233" s="39"/>
      <c r="AD233" s="39"/>
      <c r="AE233" s="39"/>
      <c r="AT233" s="18" t="s">
        <v>158</v>
      </c>
      <c r="AU233" s="18" t="s">
        <v>82</v>
      </c>
    </row>
    <row r="234" s="2" customFormat="1">
      <c r="A234" s="39"/>
      <c r="B234" s="40"/>
      <c r="C234" s="41"/>
      <c r="D234" s="247" t="s">
        <v>198</v>
      </c>
      <c r="E234" s="41"/>
      <c r="F234" s="248" t="s">
        <v>383</v>
      </c>
      <c r="G234" s="41"/>
      <c r="H234" s="41"/>
      <c r="I234" s="229"/>
      <c r="J234" s="41"/>
      <c r="K234" s="41"/>
      <c r="L234" s="45"/>
      <c r="M234" s="230"/>
      <c r="N234" s="231"/>
      <c r="O234" s="86"/>
      <c r="P234" s="86"/>
      <c r="Q234" s="86"/>
      <c r="R234" s="86"/>
      <c r="S234" s="86"/>
      <c r="T234" s="87"/>
      <c r="U234" s="39"/>
      <c r="V234" s="39"/>
      <c r="W234" s="39"/>
      <c r="X234" s="39"/>
      <c r="Y234" s="39"/>
      <c r="Z234" s="39"/>
      <c r="AA234" s="39"/>
      <c r="AB234" s="39"/>
      <c r="AC234" s="39"/>
      <c r="AD234" s="39"/>
      <c r="AE234" s="39"/>
      <c r="AT234" s="18" t="s">
        <v>198</v>
      </c>
      <c r="AU234" s="18" t="s">
        <v>82</v>
      </c>
    </row>
    <row r="235" s="13" customFormat="1">
      <c r="A235" s="13"/>
      <c r="B235" s="233"/>
      <c r="C235" s="234"/>
      <c r="D235" s="227" t="s">
        <v>161</v>
      </c>
      <c r="E235" s="235" t="s">
        <v>19</v>
      </c>
      <c r="F235" s="236" t="s">
        <v>384</v>
      </c>
      <c r="G235" s="234"/>
      <c r="H235" s="237">
        <v>37.899999999999999</v>
      </c>
      <c r="I235" s="238"/>
      <c r="J235" s="234"/>
      <c r="K235" s="234"/>
      <c r="L235" s="239"/>
      <c r="M235" s="240"/>
      <c r="N235" s="241"/>
      <c r="O235" s="241"/>
      <c r="P235" s="241"/>
      <c r="Q235" s="241"/>
      <c r="R235" s="241"/>
      <c r="S235" s="241"/>
      <c r="T235" s="242"/>
      <c r="U235" s="13"/>
      <c r="V235" s="13"/>
      <c r="W235" s="13"/>
      <c r="X235" s="13"/>
      <c r="Y235" s="13"/>
      <c r="Z235" s="13"/>
      <c r="AA235" s="13"/>
      <c r="AB235" s="13"/>
      <c r="AC235" s="13"/>
      <c r="AD235" s="13"/>
      <c r="AE235" s="13"/>
      <c r="AT235" s="243" t="s">
        <v>161</v>
      </c>
      <c r="AU235" s="243" t="s">
        <v>82</v>
      </c>
      <c r="AV235" s="13" t="s">
        <v>82</v>
      </c>
      <c r="AW235" s="13" t="s">
        <v>35</v>
      </c>
      <c r="AX235" s="13" t="s">
        <v>80</v>
      </c>
      <c r="AY235" s="243" t="s">
        <v>150</v>
      </c>
    </row>
    <row r="236" s="2" customFormat="1" ht="16.5" customHeight="1">
      <c r="A236" s="39"/>
      <c r="B236" s="40"/>
      <c r="C236" s="214" t="s">
        <v>385</v>
      </c>
      <c r="D236" s="214" t="s">
        <v>152</v>
      </c>
      <c r="E236" s="215" t="s">
        <v>386</v>
      </c>
      <c r="F236" s="216" t="s">
        <v>387</v>
      </c>
      <c r="G236" s="217" t="s">
        <v>187</v>
      </c>
      <c r="H236" s="218">
        <v>1</v>
      </c>
      <c r="I236" s="219"/>
      <c r="J236" s="220">
        <f>ROUND(I236*H236,2)</f>
        <v>0</v>
      </c>
      <c r="K236" s="216" t="s">
        <v>19</v>
      </c>
      <c r="L236" s="45"/>
      <c r="M236" s="221" t="s">
        <v>19</v>
      </c>
      <c r="N236" s="222" t="s">
        <v>46</v>
      </c>
      <c r="O236" s="86"/>
      <c r="P236" s="223">
        <f>O236*H236</f>
        <v>0</v>
      </c>
      <c r="Q236" s="223">
        <v>0</v>
      </c>
      <c r="R236" s="223">
        <f>Q236*H236</f>
        <v>0</v>
      </c>
      <c r="S236" s="223">
        <v>0</v>
      </c>
      <c r="T236" s="224">
        <f>S236*H236</f>
        <v>0</v>
      </c>
      <c r="U236" s="39"/>
      <c r="V236" s="39"/>
      <c r="W236" s="39"/>
      <c r="X236" s="39"/>
      <c r="Y236" s="39"/>
      <c r="Z236" s="39"/>
      <c r="AA236" s="39"/>
      <c r="AB236" s="39"/>
      <c r="AC236" s="39"/>
      <c r="AD236" s="39"/>
      <c r="AE236" s="39"/>
      <c r="AR236" s="225" t="s">
        <v>156</v>
      </c>
      <c r="AT236" s="225" t="s">
        <v>152</v>
      </c>
      <c r="AU236" s="225" t="s">
        <v>82</v>
      </c>
      <c r="AY236" s="18" t="s">
        <v>150</v>
      </c>
      <c r="BE236" s="226">
        <f>IF(N236="základní",J236,0)</f>
        <v>0</v>
      </c>
      <c r="BF236" s="226">
        <f>IF(N236="snížená",J236,0)</f>
        <v>0</v>
      </c>
      <c r="BG236" s="226">
        <f>IF(N236="zákl. přenesená",J236,0)</f>
        <v>0</v>
      </c>
      <c r="BH236" s="226">
        <f>IF(N236="sníž. přenesená",J236,0)</f>
        <v>0</v>
      </c>
      <c r="BI236" s="226">
        <f>IF(N236="nulová",J236,0)</f>
        <v>0</v>
      </c>
      <c r="BJ236" s="18" t="s">
        <v>156</v>
      </c>
      <c r="BK236" s="226">
        <f>ROUND(I236*H236,2)</f>
        <v>0</v>
      </c>
      <c r="BL236" s="18" t="s">
        <v>156</v>
      </c>
      <c r="BM236" s="225" t="s">
        <v>388</v>
      </c>
    </row>
    <row r="237" s="2" customFormat="1">
      <c r="A237" s="39"/>
      <c r="B237" s="40"/>
      <c r="C237" s="41"/>
      <c r="D237" s="227" t="s">
        <v>158</v>
      </c>
      <c r="E237" s="41"/>
      <c r="F237" s="228" t="s">
        <v>387</v>
      </c>
      <c r="G237" s="41"/>
      <c r="H237" s="41"/>
      <c r="I237" s="229"/>
      <c r="J237" s="41"/>
      <c r="K237" s="41"/>
      <c r="L237" s="45"/>
      <c r="M237" s="230"/>
      <c r="N237" s="231"/>
      <c r="O237" s="86"/>
      <c r="P237" s="86"/>
      <c r="Q237" s="86"/>
      <c r="R237" s="86"/>
      <c r="S237" s="86"/>
      <c r="T237" s="87"/>
      <c r="U237" s="39"/>
      <c r="V237" s="39"/>
      <c r="W237" s="39"/>
      <c r="X237" s="39"/>
      <c r="Y237" s="39"/>
      <c r="Z237" s="39"/>
      <c r="AA237" s="39"/>
      <c r="AB237" s="39"/>
      <c r="AC237" s="39"/>
      <c r="AD237" s="39"/>
      <c r="AE237" s="39"/>
      <c r="AT237" s="18" t="s">
        <v>158</v>
      </c>
      <c r="AU237" s="18" t="s">
        <v>82</v>
      </c>
    </row>
    <row r="238" s="2" customFormat="1">
      <c r="A238" s="39"/>
      <c r="B238" s="40"/>
      <c r="C238" s="41"/>
      <c r="D238" s="227" t="s">
        <v>159</v>
      </c>
      <c r="E238" s="41"/>
      <c r="F238" s="232" t="s">
        <v>389</v>
      </c>
      <c r="G238" s="41"/>
      <c r="H238" s="41"/>
      <c r="I238" s="229"/>
      <c r="J238" s="41"/>
      <c r="K238" s="41"/>
      <c r="L238" s="45"/>
      <c r="M238" s="230"/>
      <c r="N238" s="231"/>
      <c r="O238" s="86"/>
      <c r="P238" s="86"/>
      <c r="Q238" s="86"/>
      <c r="R238" s="86"/>
      <c r="S238" s="86"/>
      <c r="T238" s="87"/>
      <c r="U238" s="39"/>
      <c r="V238" s="39"/>
      <c r="W238" s="39"/>
      <c r="X238" s="39"/>
      <c r="Y238" s="39"/>
      <c r="Z238" s="39"/>
      <c r="AA238" s="39"/>
      <c r="AB238" s="39"/>
      <c r="AC238" s="39"/>
      <c r="AD238" s="39"/>
      <c r="AE238" s="39"/>
      <c r="AT238" s="18" t="s">
        <v>159</v>
      </c>
      <c r="AU238" s="18" t="s">
        <v>82</v>
      </c>
    </row>
    <row r="239" s="2" customFormat="1" ht="24.15" customHeight="1">
      <c r="A239" s="39"/>
      <c r="B239" s="40"/>
      <c r="C239" s="214" t="s">
        <v>390</v>
      </c>
      <c r="D239" s="214" t="s">
        <v>152</v>
      </c>
      <c r="E239" s="215" t="s">
        <v>391</v>
      </c>
      <c r="F239" s="216" t="s">
        <v>392</v>
      </c>
      <c r="G239" s="217" t="s">
        <v>187</v>
      </c>
      <c r="H239" s="218">
        <v>1</v>
      </c>
      <c r="I239" s="219"/>
      <c r="J239" s="220">
        <f>ROUND(I239*H239,2)</f>
        <v>0</v>
      </c>
      <c r="K239" s="216" t="s">
        <v>19</v>
      </c>
      <c r="L239" s="45"/>
      <c r="M239" s="221" t="s">
        <v>19</v>
      </c>
      <c r="N239" s="222" t="s">
        <v>46</v>
      </c>
      <c r="O239" s="86"/>
      <c r="P239" s="223">
        <f>O239*H239</f>
        <v>0</v>
      </c>
      <c r="Q239" s="223">
        <v>0</v>
      </c>
      <c r="R239" s="223">
        <f>Q239*H239</f>
        <v>0</v>
      </c>
      <c r="S239" s="223">
        <v>0</v>
      </c>
      <c r="T239" s="224">
        <f>S239*H239</f>
        <v>0</v>
      </c>
      <c r="U239" s="39"/>
      <c r="V239" s="39"/>
      <c r="W239" s="39"/>
      <c r="X239" s="39"/>
      <c r="Y239" s="39"/>
      <c r="Z239" s="39"/>
      <c r="AA239" s="39"/>
      <c r="AB239" s="39"/>
      <c r="AC239" s="39"/>
      <c r="AD239" s="39"/>
      <c r="AE239" s="39"/>
      <c r="AR239" s="225" t="s">
        <v>156</v>
      </c>
      <c r="AT239" s="225" t="s">
        <v>152</v>
      </c>
      <c r="AU239" s="225" t="s">
        <v>82</v>
      </c>
      <c r="AY239" s="18" t="s">
        <v>150</v>
      </c>
      <c r="BE239" s="226">
        <f>IF(N239="základní",J239,0)</f>
        <v>0</v>
      </c>
      <c r="BF239" s="226">
        <f>IF(N239="snížená",J239,0)</f>
        <v>0</v>
      </c>
      <c r="BG239" s="226">
        <f>IF(N239="zákl. přenesená",J239,0)</f>
        <v>0</v>
      </c>
      <c r="BH239" s="226">
        <f>IF(N239="sníž. přenesená",J239,0)</f>
        <v>0</v>
      </c>
      <c r="BI239" s="226">
        <f>IF(N239="nulová",J239,0)</f>
        <v>0</v>
      </c>
      <c r="BJ239" s="18" t="s">
        <v>156</v>
      </c>
      <c r="BK239" s="226">
        <f>ROUND(I239*H239,2)</f>
        <v>0</v>
      </c>
      <c r="BL239" s="18" t="s">
        <v>156</v>
      </c>
      <c r="BM239" s="225" t="s">
        <v>393</v>
      </c>
    </row>
    <row r="240" s="2" customFormat="1">
      <c r="A240" s="39"/>
      <c r="B240" s="40"/>
      <c r="C240" s="41"/>
      <c r="D240" s="227" t="s">
        <v>158</v>
      </c>
      <c r="E240" s="41"/>
      <c r="F240" s="228" t="s">
        <v>392</v>
      </c>
      <c r="G240" s="41"/>
      <c r="H240" s="41"/>
      <c r="I240" s="229"/>
      <c r="J240" s="41"/>
      <c r="K240" s="41"/>
      <c r="L240" s="45"/>
      <c r="M240" s="230"/>
      <c r="N240" s="231"/>
      <c r="O240" s="86"/>
      <c r="P240" s="86"/>
      <c r="Q240" s="86"/>
      <c r="R240" s="86"/>
      <c r="S240" s="86"/>
      <c r="T240" s="87"/>
      <c r="U240" s="39"/>
      <c r="V240" s="39"/>
      <c r="W240" s="39"/>
      <c r="X240" s="39"/>
      <c r="Y240" s="39"/>
      <c r="Z240" s="39"/>
      <c r="AA240" s="39"/>
      <c r="AB240" s="39"/>
      <c r="AC240" s="39"/>
      <c r="AD240" s="39"/>
      <c r="AE240" s="39"/>
      <c r="AT240" s="18" t="s">
        <v>158</v>
      </c>
      <c r="AU240" s="18" t="s">
        <v>82</v>
      </c>
    </row>
    <row r="241" s="2" customFormat="1">
      <c r="A241" s="39"/>
      <c r="B241" s="40"/>
      <c r="C241" s="41"/>
      <c r="D241" s="227" t="s">
        <v>159</v>
      </c>
      <c r="E241" s="41"/>
      <c r="F241" s="232" t="s">
        <v>394</v>
      </c>
      <c r="G241" s="41"/>
      <c r="H241" s="41"/>
      <c r="I241" s="229"/>
      <c r="J241" s="41"/>
      <c r="K241" s="41"/>
      <c r="L241" s="45"/>
      <c r="M241" s="230"/>
      <c r="N241" s="231"/>
      <c r="O241" s="86"/>
      <c r="P241" s="86"/>
      <c r="Q241" s="86"/>
      <c r="R241" s="86"/>
      <c r="S241" s="86"/>
      <c r="T241" s="87"/>
      <c r="U241" s="39"/>
      <c r="V241" s="39"/>
      <c r="W241" s="39"/>
      <c r="X241" s="39"/>
      <c r="Y241" s="39"/>
      <c r="Z241" s="39"/>
      <c r="AA241" s="39"/>
      <c r="AB241" s="39"/>
      <c r="AC241" s="39"/>
      <c r="AD241" s="39"/>
      <c r="AE241" s="39"/>
      <c r="AT241" s="18" t="s">
        <v>159</v>
      </c>
      <c r="AU241" s="18" t="s">
        <v>82</v>
      </c>
    </row>
    <row r="242" s="12" customFormat="1" ht="22.8" customHeight="1">
      <c r="A242" s="12"/>
      <c r="B242" s="198"/>
      <c r="C242" s="199"/>
      <c r="D242" s="200" t="s">
        <v>72</v>
      </c>
      <c r="E242" s="212" t="s">
        <v>395</v>
      </c>
      <c r="F242" s="212" t="s">
        <v>396</v>
      </c>
      <c r="G242" s="199"/>
      <c r="H242" s="199"/>
      <c r="I242" s="202"/>
      <c r="J242" s="213">
        <f>BK242</f>
        <v>0</v>
      </c>
      <c r="K242" s="199"/>
      <c r="L242" s="204"/>
      <c r="M242" s="205"/>
      <c r="N242" s="206"/>
      <c r="O242" s="206"/>
      <c r="P242" s="207">
        <f>SUM(P243:P245)</f>
        <v>0</v>
      </c>
      <c r="Q242" s="206"/>
      <c r="R242" s="207">
        <f>SUM(R243:R245)</f>
        <v>0</v>
      </c>
      <c r="S242" s="206"/>
      <c r="T242" s="208">
        <f>SUM(T243:T245)</f>
        <v>0</v>
      </c>
      <c r="U242" s="12"/>
      <c r="V242" s="12"/>
      <c r="W242" s="12"/>
      <c r="X242" s="12"/>
      <c r="Y242" s="12"/>
      <c r="Z242" s="12"/>
      <c r="AA242" s="12"/>
      <c r="AB242" s="12"/>
      <c r="AC242" s="12"/>
      <c r="AD242" s="12"/>
      <c r="AE242" s="12"/>
      <c r="AR242" s="209" t="s">
        <v>80</v>
      </c>
      <c r="AT242" s="210" t="s">
        <v>72</v>
      </c>
      <c r="AU242" s="210" t="s">
        <v>80</v>
      </c>
      <c r="AY242" s="209" t="s">
        <v>150</v>
      </c>
      <c r="BK242" s="211">
        <f>SUM(BK243:BK245)</f>
        <v>0</v>
      </c>
    </row>
    <row r="243" s="2" customFormat="1" ht="16.5" customHeight="1">
      <c r="A243" s="39"/>
      <c r="B243" s="40"/>
      <c r="C243" s="214" t="s">
        <v>397</v>
      </c>
      <c r="D243" s="214" t="s">
        <v>152</v>
      </c>
      <c r="E243" s="215" t="s">
        <v>398</v>
      </c>
      <c r="F243" s="216" t="s">
        <v>399</v>
      </c>
      <c r="G243" s="217" t="s">
        <v>362</v>
      </c>
      <c r="H243" s="218">
        <v>384.32400000000001</v>
      </c>
      <c r="I243" s="219"/>
      <c r="J243" s="220">
        <f>ROUND(I243*H243,2)</f>
        <v>0</v>
      </c>
      <c r="K243" s="216" t="s">
        <v>195</v>
      </c>
      <c r="L243" s="45"/>
      <c r="M243" s="221" t="s">
        <v>19</v>
      </c>
      <c r="N243" s="222" t="s">
        <v>46</v>
      </c>
      <c r="O243" s="86"/>
      <c r="P243" s="223">
        <f>O243*H243</f>
        <v>0</v>
      </c>
      <c r="Q243" s="223">
        <v>0</v>
      </c>
      <c r="R243" s="223">
        <f>Q243*H243</f>
        <v>0</v>
      </c>
      <c r="S243" s="223">
        <v>0</v>
      </c>
      <c r="T243" s="224">
        <f>S243*H243</f>
        <v>0</v>
      </c>
      <c r="U243" s="39"/>
      <c r="V243" s="39"/>
      <c r="W243" s="39"/>
      <c r="X243" s="39"/>
      <c r="Y243" s="39"/>
      <c r="Z243" s="39"/>
      <c r="AA243" s="39"/>
      <c r="AB243" s="39"/>
      <c r="AC243" s="39"/>
      <c r="AD243" s="39"/>
      <c r="AE243" s="39"/>
      <c r="AR243" s="225" t="s">
        <v>156</v>
      </c>
      <c r="AT243" s="225" t="s">
        <v>152</v>
      </c>
      <c r="AU243" s="225" t="s">
        <v>82</v>
      </c>
      <c r="AY243" s="18" t="s">
        <v>150</v>
      </c>
      <c r="BE243" s="226">
        <f>IF(N243="základní",J243,0)</f>
        <v>0</v>
      </c>
      <c r="BF243" s="226">
        <f>IF(N243="snížená",J243,0)</f>
        <v>0</v>
      </c>
      <c r="BG243" s="226">
        <f>IF(N243="zákl. přenesená",J243,0)</f>
        <v>0</v>
      </c>
      <c r="BH243" s="226">
        <f>IF(N243="sníž. přenesená",J243,0)</f>
        <v>0</v>
      </c>
      <c r="BI243" s="226">
        <f>IF(N243="nulová",J243,0)</f>
        <v>0</v>
      </c>
      <c r="BJ243" s="18" t="s">
        <v>156</v>
      </c>
      <c r="BK243" s="226">
        <f>ROUND(I243*H243,2)</f>
        <v>0</v>
      </c>
      <c r="BL243" s="18" t="s">
        <v>156</v>
      </c>
      <c r="BM243" s="225" t="s">
        <v>400</v>
      </c>
    </row>
    <row r="244" s="2" customFormat="1">
      <c r="A244" s="39"/>
      <c r="B244" s="40"/>
      <c r="C244" s="41"/>
      <c r="D244" s="227" t="s">
        <v>158</v>
      </c>
      <c r="E244" s="41"/>
      <c r="F244" s="228" t="s">
        <v>401</v>
      </c>
      <c r="G244" s="41"/>
      <c r="H244" s="41"/>
      <c r="I244" s="229"/>
      <c r="J244" s="41"/>
      <c r="K244" s="41"/>
      <c r="L244" s="45"/>
      <c r="M244" s="230"/>
      <c r="N244" s="231"/>
      <c r="O244" s="86"/>
      <c r="P244" s="86"/>
      <c r="Q244" s="86"/>
      <c r="R244" s="86"/>
      <c r="S244" s="86"/>
      <c r="T244" s="87"/>
      <c r="U244" s="39"/>
      <c r="V244" s="39"/>
      <c r="W244" s="39"/>
      <c r="X244" s="39"/>
      <c r="Y244" s="39"/>
      <c r="Z244" s="39"/>
      <c r="AA244" s="39"/>
      <c r="AB244" s="39"/>
      <c r="AC244" s="39"/>
      <c r="AD244" s="39"/>
      <c r="AE244" s="39"/>
      <c r="AT244" s="18" t="s">
        <v>158</v>
      </c>
      <c r="AU244" s="18" t="s">
        <v>82</v>
      </c>
    </row>
    <row r="245" s="2" customFormat="1">
      <c r="A245" s="39"/>
      <c r="B245" s="40"/>
      <c r="C245" s="41"/>
      <c r="D245" s="247" t="s">
        <v>198</v>
      </c>
      <c r="E245" s="41"/>
      <c r="F245" s="248" t="s">
        <v>402</v>
      </c>
      <c r="G245" s="41"/>
      <c r="H245" s="41"/>
      <c r="I245" s="229"/>
      <c r="J245" s="41"/>
      <c r="K245" s="41"/>
      <c r="L245" s="45"/>
      <c r="M245" s="269"/>
      <c r="N245" s="270"/>
      <c r="O245" s="271"/>
      <c r="P245" s="271"/>
      <c r="Q245" s="271"/>
      <c r="R245" s="271"/>
      <c r="S245" s="271"/>
      <c r="T245" s="272"/>
      <c r="U245" s="39"/>
      <c r="V245" s="39"/>
      <c r="W245" s="39"/>
      <c r="X245" s="39"/>
      <c r="Y245" s="39"/>
      <c r="Z245" s="39"/>
      <c r="AA245" s="39"/>
      <c r="AB245" s="39"/>
      <c r="AC245" s="39"/>
      <c r="AD245" s="39"/>
      <c r="AE245" s="39"/>
      <c r="AT245" s="18" t="s">
        <v>198</v>
      </c>
      <c r="AU245" s="18" t="s">
        <v>82</v>
      </c>
    </row>
    <row r="246" s="2" customFormat="1" ht="6.96" customHeight="1">
      <c r="A246" s="39"/>
      <c r="B246" s="61"/>
      <c r="C246" s="62"/>
      <c r="D246" s="62"/>
      <c r="E246" s="62"/>
      <c r="F246" s="62"/>
      <c r="G246" s="62"/>
      <c r="H246" s="62"/>
      <c r="I246" s="62"/>
      <c r="J246" s="62"/>
      <c r="K246" s="62"/>
      <c r="L246" s="45"/>
      <c r="M246" s="39"/>
      <c r="O246" s="39"/>
      <c r="P246" s="39"/>
      <c r="Q246" s="39"/>
      <c r="R246" s="39"/>
      <c r="S246" s="39"/>
      <c r="T246" s="39"/>
      <c r="U246" s="39"/>
      <c r="V246" s="39"/>
      <c r="W246" s="39"/>
      <c r="X246" s="39"/>
      <c r="Y246" s="39"/>
      <c r="Z246" s="39"/>
      <c r="AA246" s="39"/>
      <c r="AB246" s="39"/>
      <c r="AC246" s="39"/>
      <c r="AD246" s="39"/>
      <c r="AE246" s="39"/>
    </row>
  </sheetData>
  <sheetProtection sheet="1" autoFilter="0" formatColumns="0" formatRows="0" objects="1" scenarios="1" spinCount="100000" saltValue="/LAEs5R5+Ym4oDQsU2y044IiU2mOfBjA5uxRSERhbamqtqN3vnu41DoUexY43et2TjYRRIAVPj6C2/eLlvyXzA==" hashValue="UpkMs/yA5whuTFZ46+BrrqhaNTCvDfnk76WPeApST5hajRvwlRHZHcTNQ+ymwa2fXo62El1ur0rhtbUc6u+S0g==" algorithmName="SHA-512" password="CC35"/>
  <autoFilter ref="C91:K245"/>
  <mergeCells count="12">
    <mergeCell ref="E7:H7"/>
    <mergeCell ref="E9:H9"/>
    <mergeCell ref="E11:H11"/>
    <mergeCell ref="E20:H20"/>
    <mergeCell ref="E29:H29"/>
    <mergeCell ref="E50:H50"/>
    <mergeCell ref="E52:H52"/>
    <mergeCell ref="E54:H54"/>
    <mergeCell ref="E80:H80"/>
    <mergeCell ref="E82:H82"/>
    <mergeCell ref="E84:H84"/>
    <mergeCell ref="L2:V2"/>
  </mergeCells>
  <hyperlinks>
    <hyperlink ref="F102" r:id="rId1" display="https://podminky.urs.cz/item/CS_URS_2025_02/114203104"/>
    <hyperlink ref="F107" r:id="rId2" display="https://podminky.urs.cz/item/CS_URS_2025_02/122451102"/>
    <hyperlink ref="F114" r:id="rId3" display="https://podminky.urs.cz/item/CS_URS_2025_02/131351104"/>
    <hyperlink ref="F123" r:id="rId4" display="https://podminky.urs.cz/item/CS_URS_2025_02/162251121"/>
    <hyperlink ref="F132" r:id="rId5" display="https://podminky.urs.cz/item/CS_URS_2025_02/162251122"/>
    <hyperlink ref="F139" r:id="rId6" display="https://podminky.urs.cz/item/CS_URS_2025_02/171151112"/>
    <hyperlink ref="F149" r:id="rId7" display="https://podminky.urs.cz/item/CS_URS_2025_02/321222311"/>
    <hyperlink ref="F159" r:id="rId8" display="https://podminky.urs.cz/item/CS_URS_2025_02/321312113"/>
    <hyperlink ref="F164" r:id="rId9" display="https://podminky.urs.cz/item/CS_URS_2025_02/321351010"/>
    <hyperlink ref="F168" r:id="rId10" display="https://podminky.urs.cz/item/CS_URS_2025_02/321352010"/>
    <hyperlink ref="F172" r:id="rId11" display="https://podminky.urs.cz/item/CS_URS_2025_02/463211158"/>
    <hyperlink ref="F186" r:id="rId12" display="https://podminky.urs.cz/item/CS_URS_2025_02/628635512"/>
    <hyperlink ref="F194" r:id="rId13" display="https://podminky.urs.cz/item/CS_URS_2025_02/938903114"/>
    <hyperlink ref="F200" r:id="rId14" display="https://podminky.urs.cz/item/CS_URS_2025_02/953334212"/>
    <hyperlink ref="F205" r:id="rId15" display="https://podminky.urs.cz/item/CS_URS_2025_02/985112131"/>
    <hyperlink ref="F210" r:id="rId16" display="https://podminky.urs.cz/item/CS_URS_2025_02/985121121"/>
    <hyperlink ref="F214" r:id="rId17" display="https://podminky.urs.cz/item/CS_URS_2025_02/985323212"/>
    <hyperlink ref="F218" r:id="rId18" display="https://podminky.urs.cz/item/CS_URS_2025_02/985331111"/>
    <hyperlink ref="F226" r:id="rId19" display="https://podminky.urs.cz/item/CS_URS_2025_02/985331122"/>
    <hyperlink ref="F234" r:id="rId20" display="https://podminky.urs.cz/item/CS_URS_2025_02/985331912"/>
    <hyperlink ref="F245" r:id="rId21" display="https://podminky.urs.cz/item/CS_URS_2025_02/998323011"/>
  </hyperlinks>
  <pageMargins left="0.39375" right="0.39375" top="0.39375" bottom="0.39375" header="0" footer="0"/>
  <pageSetup paperSize="9" orientation="portrait" blackAndWhite="1" fitToHeight="100"/>
  <headerFooter>
    <oddFooter>&amp;CStrana &amp;P z &amp;N</oddFooter>
  </headerFooter>
  <drawing r:id="rId22"/>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40"/>
      <c r="C3" s="141"/>
      <c r="D3" s="141"/>
      <c r="E3" s="141"/>
      <c r="F3" s="141"/>
      <c r="G3" s="141"/>
      <c r="H3" s="141"/>
      <c r="I3" s="141"/>
      <c r="J3" s="141"/>
      <c r="K3" s="141"/>
      <c r="L3" s="21"/>
      <c r="AT3" s="18" t="s">
        <v>82</v>
      </c>
    </row>
    <row r="4" s="1" customFormat="1" ht="24.96" customHeight="1">
      <c r="B4" s="21"/>
      <c r="D4" s="142" t="s">
        <v>124</v>
      </c>
      <c r="L4" s="21"/>
      <c r="M4" s="143" t="s">
        <v>10</v>
      </c>
      <c r="AT4" s="18" t="s">
        <v>35</v>
      </c>
    </row>
    <row r="5" s="1" customFormat="1" ht="6.96" customHeight="1">
      <c r="B5" s="21"/>
      <c r="L5" s="21"/>
    </row>
    <row r="6" s="1" customFormat="1" ht="12" customHeight="1">
      <c r="B6" s="21"/>
      <c r="D6" s="144" t="s">
        <v>16</v>
      </c>
      <c r="L6" s="21"/>
    </row>
    <row r="7" s="1" customFormat="1" ht="16.5" customHeight="1">
      <c r="B7" s="21"/>
      <c r="E7" s="145" t="str">
        <f>'Rekapitulace stavby'!K6</f>
        <v>Úpa, Malá Úpa, odstranění povodňových škod</v>
      </c>
      <c r="F7" s="144"/>
      <c r="G7" s="144"/>
      <c r="H7" s="144"/>
      <c r="L7" s="21"/>
    </row>
    <row r="8" s="1" customFormat="1" ht="12" customHeight="1">
      <c r="B8" s="21"/>
      <c r="D8" s="144" t="s">
        <v>125</v>
      </c>
      <c r="L8" s="21"/>
    </row>
    <row r="9" s="2" customFormat="1" ht="16.5" customHeight="1">
      <c r="A9" s="39"/>
      <c r="B9" s="45"/>
      <c r="C9" s="39"/>
      <c r="D9" s="39"/>
      <c r="E9" s="145" t="s">
        <v>126</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127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403</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5" t="s">
        <v>19</v>
      </c>
      <c r="G13" s="39"/>
      <c r="H13" s="39"/>
      <c r="I13" s="144" t="s">
        <v>20</v>
      </c>
      <c r="J13" s="135"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5" t="s">
        <v>22</v>
      </c>
      <c r="G14" s="39"/>
      <c r="H14" s="39"/>
      <c r="I14" s="144" t="s">
        <v>23</v>
      </c>
      <c r="J14" s="148" t="str">
        <f>'Rekapitulace stavby'!AN8</f>
        <v>16.12.2025</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5" t="s">
        <v>27</v>
      </c>
      <c r="K16" s="39"/>
      <c r="L16" s="146"/>
      <c r="S16" s="39"/>
      <c r="T16" s="39"/>
      <c r="U16" s="39"/>
      <c r="V16" s="39"/>
      <c r="W16" s="39"/>
      <c r="X16" s="39"/>
      <c r="Y16" s="39"/>
      <c r="Z16" s="39"/>
      <c r="AA16" s="39"/>
      <c r="AB16" s="39"/>
      <c r="AC16" s="39"/>
      <c r="AD16" s="39"/>
      <c r="AE16" s="39"/>
    </row>
    <row r="17" s="2" customFormat="1" ht="18" customHeight="1">
      <c r="A17" s="39"/>
      <c r="B17" s="45"/>
      <c r="C17" s="39"/>
      <c r="D17" s="39"/>
      <c r="E17" s="135" t="s">
        <v>28</v>
      </c>
      <c r="F17" s="39"/>
      <c r="G17" s="39"/>
      <c r="H17" s="39"/>
      <c r="I17" s="144" t="s">
        <v>29</v>
      </c>
      <c r="J17" s="135" t="s">
        <v>30</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31</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5"/>
      <c r="G20" s="135"/>
      <c r="H20" s="135"/>
      <c r="I20" s="144" t="s">
        <v>29</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33</v>
      </c>
      <c r="E22" s="39"/>
      <c r="F22" s="39"/>
      <c r="G22" s="39"/>
      <c r="H22" s="39"/>
      <c r="I22" s="144" t="s">
        <v>26</v>
      </c>
      <c r="J22" s="135" t="s">
        <v>19</v>
      </c>
      <c r="K22" s="39"/>
      <c r="L22" s="146"/>
      <c r="S22" s="39"/>
      <c r="T22" s="39"/>
      <c r="U22" s="39"/>
      <c r="V22" s="39"/>
      <c r="W22" s="39"/>
      <c r="X22" s="39"/>
      <c r="Y22" s="39"/>
      <c r="Z22" s="39"/>
      <c r="AA22" s="39"/>
      <c r="AB22" s="39"/>
      <c r="AC22" s="39"/>
      <c r="AD22" s="39"/>
      <c r="AE22" s="39"/>
    </row>
    <row r="23" s="2" customFormat="1" ht="18" customHeight="1">
      <c r="A23" s="39"/>
      <c r="B23" s="45"/>
      <c r="C23" s="39"/>
      <c r="D23" s="39"/>
      <c r="E23" s="135" t="s">
        <v>34</v>
      </c>
      <c r="F23" s="39"/>
      <c r="G23" s="39"/>
      <c r="H23" s="39"/>
      <c r="I23" s="144" t="s">
        <v>29</v>
      </c>
      <c r="J23" s="135" t="s">
        <v>19</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36</v>
      </c>
      <c r="E25" s="39"/>
      <c r="F25" s="39"/>
      <c r="G25" s="39"/>
      <c r="H25" s="39"/>
      <c r="I25" s="144" t="s">
        <v>26</v>
      </c>
      <c r="J25" s="135" t="str">
        <f>IF('Rekapitulace stavby'!AN19="","",'Rekapitulace stavby'!AN19)</f>
        <v/>
      </c>
      <c r="K25" s="39"/>
      <c r="L25" s="146"/>
      <c r="S25" s="39"/>
      <c r="T25" s="39"/>
      <c r="U25" s="39"/>
      <c r="V25" s="39"/>
      <c r="W25" s="39"/>
      <c r="X25" s="39"/>
      <c r="Y25" s="39"/>
      <c r="Z25" s="39"/>
      <c r="AA25" s="39"/>
      <c r="AB25" s="39"/>
      <c r="AC25" s="39"/>
      <c r="AD25" s="39"/>
      <c r="AE25" s="39"/>
    </row>
    <row r="26" s="2" customFormat="1" ht="18" customHeight="1">
      <c r="A26" s="39"/>
      <c r="B26" s="45"/>
      <c r="C26" s="39"/>
      <c r="D26" s="39"/>
      <c r="E26" s="135" t="str">
        <f>IF('Rekapitulace stavby'!E20="","",'Rekapitulace stavby'!E20)</f>
        <v xml:space="preserve"> </v>
      </c>
      <c r="F26" s="39"/>
      <c r="G26" s="39"/>
      <c r="H26" s="39"/>
      <c r="I26" s="144" t="s">
        <v>29</v>
      </c>
      <c r="J26" s="135" t="str">
        <f>IF('Rekapitulace stavby'!AN20="","",'Rekapitulace stavby'!AN20)</f>
        <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37</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38</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39</v>
      </c>
      <c r="E32" s="39"/>
      <c r="F32" s="39"/>
      <c r="G32" s="39"/>
      <c r="H32" s="39"/>
      <c r="I32" s="39"/>
      <c r="J32" s="155">
        <f>ROUND(J92,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41</v>
      </c>
      <c r="G34" s="39"/>
      <c r="H34" s="39"/>
      <c r="I34" s="156" t="s">
        <v>40</v>
      </c>
      <c r="J34" s="156" t="s">
        <v>42</v>
      </c>
      <c r="K34" s="39"/>
      <c r="L34" s="146"/>
      <c r="S34" s="39"/>
      <c r="T34" s="39"/>
      <c r="U34" s="39"/>
      <c r="V34" s="39"/>
      <c r="W34" s="39"/>
      <c r="X34" s="39"/>
      <c r="Y34" s="39"/>
      <c r="Z34" s="39"/>
      <c r="AA34" s="39"/>
      <c r="AB34" s="39"/>
      <c r="AC34" s="39"/>
      <c r="AD34" s="39"/>
      <c r="AE34" s="39"/>
    </row>
    <row r="35" hidden="1" s="2" customFormat="1" ht="14.4" customHeight="1">
      <c r="A35" s="39"/>
      <c r="B35" s="45"/>
      <c r="C35" s="39"/>
      <c r="D35" s="157" t="s">
        <v>43</v>
      </c>
      <c r="E35" s="144" t="s">
        <v>44</v>
      </c>
      <c r="F35" s="158">
        <f>ROUND((SUM(BE92:BE154)),  2)</f>
        <v>0</v>
      </c>
      <c r="G35" s="39"/>
      <c r="H35" s="39"/>
      <c r="I35" s="159">
        <v>0.20999999999999999</v>
      </c>
      <c r="J35" s="158">
        <f>ROUND(((SUM(BE92:BE154))*I35),  2)</f>
        <v>0</v>
      </c>
      <c r="K35" s="39"/>
      <c r="L35" s="146"/>
      <c r="S35" s="39"/>
      <c r="T35" s="39"/>
      <c r="U35" s="39"/>
      <c r="V35" s="39"/>
      <c r="W35" s="39"/>
      <c r="X35" s="39"/>
      <c r="Y35" s="39"/>
      <c r="Z35" s="39"/>
      <c r="AA35" s="39"/>
      <c r="AB35" s="39"/>
      <c r="AC35" s="39"/>
      <c r="AD35" s="39"/>
      <c r="AE35" s="39"/>
    </row>
    <row r="36" hidden="1" s="2" customFormat="1" ht="14.4" customHeight="1">
      <c r="A36" s="39"/>
      <c r="B36" s="45"/>
      <c r="C36" s="39"/>
      <c r="D36" s="39"/>
      <c r="E36" s="144" t="s">
        <v>45</v>
      </c>
      <c r="F36" s="158">
        <f>ROUND((SUM(BF92:BF154)),  2)</f>
        <v>0</v>
      </c>
      <c r="G36" s="39"/>
      <c r="H36" s="39"/>
      <c r="I36" s="159">
        <v>0.12</v>
      </c>
      <c r="J36" s="158">
        <f>ROUND(((SUM(BF92:BF154))*I36),  2)</f>
        <v>0</v>
      </c>
      <c r="K36" s="39"/>
      <c r="L36" s="146"/>
      <c r="S36" s="39"/>
      <c r="T36" s="39"/>
      <c r="U36" s="39"/>
      <c r="V36" s="39"/>
      <c r="W36" s="39"/>
      <c r="X36" s="39"/>
      <c r="Y36" s="39"/>
      <c r="Z36" s="39"/>
      <c r="AA36" s="39"/>
      <c r="AB36" s="39"/>
      <c r="AC36" s="39"/>
      <c r="AD36" s="39"/>
      <c r="AE36" s="39"/>
    </row>
    <row r="37" s="2" customFormat="1" ht="14.4" customHeight="1">
      <c r="A37" s="39"/>
      <c r="B37" s="45"/>
      <c r="C37" s="39"/>
      <c r="D37" s="144" t="s">
        <v>43</v>
      </c>
      <c r="E37" s="144" t="s">
        <v>46</v>
      </c>
      <c r="F37" s="158">
        <f>ROUND((SUM(BG92:BG154)),  2)</f>
        <v>0</v>
      </c>
      <c r="G37" s="39"/>
      <c r="H37" s="39"/>
      <c r="I37" s="159">
        <v>0.20999999999999999</v>
      </c>
      <c r="J37" s="158">
        <f>0</f>
        <v>0</v>
      </c>
      <c r="K37" s="39"/>
      <c r="L37" s="146"/>
      <c r="S37" s="39"/>
      <c r="T37" s="39"/>
      <c r="U37" s="39"/>
      <c r="V37" s="39"/>
      <c r="W37" s="39"/>
      <c r="X37" s="39"/>
      <c r="Y37" s="39"/>
      <c r="Z37" s="39"/>
      <c r="AA37" s="39"/>
      <c r="AB37" s="39"/>
      <c r="AC37" s="39"/>
      <c r="AD37" s="39"/>
      <c r="AE37" s="39"/>
    </row>
    <row r="38" s="2" customFormat="1" ht="14.4" customHeight="1">
      <c r="A38" s="39"/>
      <c r="B38" s="45"/>
      <c r="C38" s="39"/>
      <c r="D38" s="39"/>
      <c r="E38" s="144" t="s">
        <v>47</v>
      </c>
      <c r="F38" s="158">
        <f>ROUND((SUM(BH92:BH154)),  2)</f>
        <v>0</v>
      </c>
      <c r="G38" s="39"/>
      <c r="H38" s="39"/>
      <c r="I38" s="159">
        <v>0.12</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48</v>
      </c>
      <c r="F39" s="158">
        <f>ROUND((SUM(BI92:BI154)),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49</v>
      </c>
      <c r="E41" s="162"/>
      <c r="F41" s="162"/>
      <c r="G41" s="163" t="s">
        <v>50</v>
      </c>
      <c r="H41" s="164" t="s">
        <v>51</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129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Úpa, Malá Úpa, odstranění povodňových škod</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125</v>
      </c>
      <c r="D51" s="23"/>
      <c r="E51" s="23"/>
      <c r="F51" s="23"/>
      <c r="G51" s="23"/>
      <c r="H51" s="23"/>
      <c r="I51" s="23"/>
      <c r="J51" s="23"/>
      <c r="K51" s="23"/>
      <c r="L51" s="21"/>
    </row>
    <row r="52" s="2" customFormat="1" ht="16.5" customHeight="1">
      <c r="A52" s="39"/>
      <c r="B52" s="40"/>
      <c r="C52" s="41"/>
      <c r="D52" s="41"/>
      <c r="E52" s="171" t="s">
        <v>126</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127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1" t="str">
        <f>E11</f>
        <v>SO 03 - Dočasné objekty potřebné pro realizaci SO 01</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4" t="str">
        <f>IF(J14="","",J14)</f>
        <v>16.12.2025</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40.05" customHeight="1">
      <c r="A58" s="39"/>
      <c r="B58" s="40"/>
      <c r="C58" s="33" t="s">
        <v>25</v>
      </c>
      <c r="D58" s="41"/>
      <c r="E58" s="41"/>
      <c r="F58" s="28" t="str">
        <f>E17</f>
        <v>Povodí Labe, státní podnik</v>
      </c>
      <c r="G58" s="41"/>
      <c r="H58" s="41"/>
      <c r="I58" s="33" t="s">
        <v>33</v>
      </c>
      <c r="J58" s="37" t="str">
        <f>E23</f>
        <v>Vodohospodářský rozvoj a výstavba a.s., Praha 5</v>
      </c>
      <c r="K58" s="41"/>
      <c r="L58" s="146"/>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36</v>
      </c>
      <c r="J59" s="37" t="str">
        <f>E26</f>
        <v xml:space="preserve"> </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130</v>
      </c>
      <c r="D61" s="173"/>
      <c r="E61" s="173"/>
      <c r="F61" s="173"/>
      <c r="G61" s="173"/>
      <c r="H61" s="173"/>
      <c r="I61" s="173"/>
      <c r="J61" s="174" t="s">
        <v>131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71</v>
      </c>
      <c r="D63" s="41"/>
      <c r="E63" s="41"/>
      <c r="F63" s="41"/>
      <c r="G63" s="41"/>
      <c r="H63" s="41"/>
      <c r="I63" s="41"/>
      <c r="J63" s="104">
        <f>J92</f>
        <v>0</v>
      </c>
      <c r="K63" s="41"/>
      <c r="L63" s="146"/>
      <c r="S63" s="39"/>
      <c r="T63" s="39"/>
      <c r="U63" s="39"/>
      <c r="V63" s="39"/>
      <c r="W63" s="39"/>
      <c r="X63" s="39"/>
      <c r="Y63" s="39"/>
      <c r="Z63" s="39"/>
      <c r="AA63" s="39"/>
      <c r="AB63" s="39"/>
      <c r="AC63" s="39"/>
      <c r="AD63" s="39"/>
      <c r="AE63" s="39"/>
      <c r="AU63" s="18" t="s">
        <v>132</v>
      </c>
    </row>
    <row r="64" s="9" customFormat="1" ht="24.96" customHeight="1">
      <c r="A64" s="9"/>
      <c r="B64" s="176"/>
      <c r="C64" s="177"/>
      <c r="D64" s="178" t="s">
        <v>133</v>
      </c>
      <c r="E64" s="179"/>
      <c r="F64" s="179"/>
      <c r="G64" s="179"/>
      <c r="H64" s="179"/>
      <c r="I64" s="179"/>
      <c r="J64" s="180">
        <f>J93</f>
        <v>0</v>
      </c>
      <c r="K64" s="177"/>
      <c r="L64" s="181"/>
      <c r="S64" s="9"/>
      <c r="T64" s="9"/>
      <c r="U64" s="9"/>
      <c r="V64" s="9"/>
      <c r="W64" s="9"/>
      <c r="X64" s="9"/>
      <c r="Y64" s="9"/>
      <c r="Z64" s="9"/>
      <c r="AA64" s="9"/>
      <c r="AB64" s="9"/>
      <c r="AC64" s="9"/>
      <c r="AD64" s="9"/>
      <c r="AE64" s="9"/>
    </row>
    <row r="65" s="10" customFormat="1" ht="19.92" customHeight="1">
      <c r="A65" s="10"/>
      <c r="B65" s="182"/>
      <c r="C65" s="127"/>
      <c r="D65" s="183" t="s">
        <v>134</v>
      </c>
      <c r="E65" s="184"/>
      <c r="F65" s="184"/>
      <c r="G65" s="184"/>
      <c r="H65" s="184"/>
      <c r="I65" s="184"/>
      <c r="J65" s="185">
        <f>J94</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180</v>
      </c>
      <c r="E66" s="184"/>
      <c r="F66" s="184"/>
      <c r="G66" s="184"/>
      <c r="H66" s="184"/>
      <c r="I66" s="184"/>
      <c r="J66" s="185">
        <f>J109</f>
        <v>0</v>
      </c>
      <c r="K66" s="127"/>
      <c r="L66" s="186"/>
      <c r="S66" s="10"/>
      <c r="T66" s="10"/>
      <c r="U66" s="10"/>
      <c r="V66" s="10"/>
      <c r="W66" s="10"/>
      <c r="X66" s="10"/>
      <c r="Y66" s="10"/>
      <c r="Z66" s="10"/>
      <c r="AA66" s="10"/>
      <c r="AB66" s="10"/>
      <c r="AC66" s="10"/>
      <c r="AD66" s="10"/>
      <c r="AE66" s="10"/>
    </row>
    <row r="67" s="10" customFormat="1" ht="19.92" customHeight="1">
      <c r="A67" s="10"/>
      <c r="B67" s="182"/>
      <c r="C67" s="127"/>
      <c r="D67" s="183" t="s">
        <v>404</v>
      </c>
      <c r="E67" s="184"/>
      <c r="F67" s="184"/>
      <c r="G67" s="184"/>
      <c r="H67" s="184"/>
      <c r="I67" s="184"/>
      <c r="J67" s="185">
        <f>J119</f>
        <v>0</v>
      </c>
      <c r="K67" s="127"/>
      <c r="L67" s="186"/>
      <c r="S67" s="10"/>
      <c r="T67" s="10"/>
      <c r="U67" s="10"/>
      <c r="V67" s="10"/>
      <c r="W67" s="10"/>
      <c r="X67" s="10"/>
      <c r="Y67" s="10"/>
      <c r="Z67" s="10"/>
      <c r="AA67" s="10"/>
      <c r="AB67" s="10"/>
      <c r="AC67" s="10"/>
      <c r="AD67" s="10"/>
      <c r="AE67" s="10"/>
    </row>
    <row r="68" s="10" customFormat="1" ht="19.92" customHeight="1">
      <c r="A68" s="10"/>
      <c r="B68" s="182"/>
      <c r="C68" s="127"/>
      <c r="D68" s="183" t="s">
        <v>183</v>
      </c>
      <c r="E68" s="184"/>
      <c r="F68" s="184"/>
      <c r="G68" s="184"/>
      <c r="H68" s="184"/>
      <c r="I68" s="184"/>
      <c r="J68" s="185">
        <f>J143</f>
        <v>0</v>
      </c>
      <c r="K68" s="127"/>
      <c r="L68" s="186"/>
      <c r="S68" s="10"/>
      <c r="T68" s="10"/>
      <c r="U68" s="10"/>
      <c r="V68" s="10"/>
      <c r="W68" s="10"/>
      <c r="X68" s="10"/>
      <c r="Y68" s="10"/>
      <c r="Z68" s="10"/>
      <c r="AA68" s="10"/>
      <c r="AB68" s="10"/>
      <c r="AC68" s="10"/>
      <c r="AD68" s="10"/>
      <c r="AE68" s="10"/>
    </row>
    <row r="69" s="10" customFormat="1" ht="19.92" customHeight="1">
      <c r="A69" s="10"/>
      <c r="B69" s="182"/>
      <c r="C69" s="127"/>
      <c r="D69" s="183" t="s">
        <v>405</v>
      </c>
      <c r="E69" s="184"/>
      <c r="F69" s="184"/>
      <c r="G69" s="184"/>
      <c r="H69" s="184"/>
      <c r="I69" s="184"/>
      <c r="J69" s="185">
        <f>J148</f>
        <v>0</v>
      </c>
      <c r="K69" s="127"/>
      <c r="L69" s="186"/>
      <c r="S69" s="10"/>
      <c r="T69" s="10"/>
      <c r="U69" s="10"/>
      <c r="V69" s="10"/>
      <c r="W69" s="10"/>
      <c r="X69" s="10"/>
      <c r="Y69" s="10"/>
      <c r="Z69" s="10"/>
      <c r="AA69" s="10"/>
      <c r="AB69" s="10"/>
      <c r="AC69" s="10"/>
      <c r="AD69" s="10"/>
      <c r="AE69" s="10"/>
    </row>
    <row r="70" s="10" customFormat="1" ht="19.92" customHeight="1">
      <c r="A70" s="10"/>
      <c r="B70" s="182"/>
      <c r="C70" s="127"/>
      <c r="D70" s="183" t="s">
        <v>184</v>
      </c>
      <c r="E70" s="184"/>
      <c r="F70" s="184"/>
      <c r="G70" s="184"/>
      <c r="H70" s="184"/>
      <c r="I70" s="184"/>
      <c r="J70" s="185">
        <f>J151</f>
        <v>0</v>
      </c>
      <c r="K70" s="127"/>
      <c r="L70" s="186"/>
      <c r="S70" s="10"/>
      <c r="T70" s="10"/>
      <c r="U70" s="10"/>
      <c r="V70" s="10"/>
      <c r="W70" s="10"/>
      <c r="X70" s="10"/>
      <c r="Y70" s="10"/>
      <c r="Z70" s="10"/>
      <c r="AA70" s="10"/>
      <c r="AB70" s="10"/>
      <c r="AC70" s="10"/>
      <c r="AD70" s="10"/>
      <c r="AE70" s="10"/>
    </row>
    <row r="71" s="2" customFormat="1" ht="21.84" customHeight="1">
      <c r="A71" s="39"/>
      <c r="B71" s="40"/>
      <c r="C71" s="41"/>
      <c r="D71" s="41"/>
      <c r="E71" s="41"/>
      <c r="F71" s="41"/>
      <c r="G71" s="41"/>
      <c r="H71" s="41"/>
      <c r="I71" s="41"/>
      <c r="J71" s="41"/>
      <c r="K71" s="41"/>
      <c r="L71" s="146"/>
      <c r="S71" s="39"/>
      <c r="T71" s="39"/>
      <c r="U71" s="39"/>
      <c r="V71" s="39"/>
      <c r="W71" s="39"/>
      <c r="X71" s="39"/>
      <c r="Y71" s="39"/>
      <c r="Z71" s="39"/>
      <c r="AA71" s="39"/>
      <c r="AB71" s="39"/>
      <c r="AC71" s="39"/>
      <c r="AD71" s="39"/>
      <c r="AE71" s="39"/>
    </row>
    <row r="72" s="2" customFormat="1" ht="6.96" customHeight="1">
      <c r="A72" s="39"/>
      <c r="B72" s="61"/>
      <c r="C72" s="62"/>
      <c r="D72" s="62"/>
      <c r="E72" s="62"/>
      <c r="F72" s="62"/>
      <c r="G72" s="62"/>
      <c r="H72" s="62"/>
      <c r="I72" s="62"/>
      <c r="J72" s="62"/>
      <c r="K72" s="62"/>
      <c r="L72" s="146"/>
      <c r="S72" s="39"/>
      <c r="T72" s="39"/>
      <c r="U72" s="39"/>
      <c r="V72" s="39"/>
      <c r="W72" s="39"/>
      <c r="X72" s="39"/>
      <c r="Y72" s="39"/>
      <c r="Z72" s="39"/>
      <c r="AA72" s="39"/>
      <c r="AB72" s="39"/>
      <c r="AC72" s="39"/>
      <c r="AD72" s="39"/>
      <c r="AE72" s="39"/>
    </row>
    <row r="76" s="2" customFormat="1" ht="6.96" customHeight="1">
      <c r="A76" s="39"/>
      <c r="B76" s="63"/>
      <c r="C76" s="64"/>
      <c r="D76" s="64"/>
      <c r="E76" s="64"/>
      <c r="F76" s="64"/>
      <c r="G76" s="64"/>
      <c r="H76" s="64"/>
      <c r="I76" s="64"/>
      <c r="J76" s="64"/>
      <c r="K76" s="64"/>
      <c r="L76" s="146"/>
      <c r="S76" s="39"/>
      <c r="T76" s="39"/>
      <c r="U76" s="39"/>
      <c r="V76" s="39"/>
      <c r="W76" s="39"/>
      <c r="X76" s="39"/>
      <c r="Y76" s="39"/>
      <c r="Z76" s="39"/>
      <c r="AA76" s="39"/>
      <c r="AB76" s="39"/>
      <c r="AC76" s="39"/>
      <c r="AD76" s="39"/>
      <c r="AE76" s="39"/>
    </row>
    <row r="77" s="2" customFormat="1" ht="24.96" customHeight="1">
      <c r="A77" s="39"/>
      <c r="B77" s="40"/>
      <c r="C77" s="24" t="s">
        <v>135</v>
      </c>
      <c r="D77" s="41"/>
      <c r="E77" s="41"/>
      <c r="F77" s="41"/>
      <c r="G77" s="41"/>
      <c r="H77" s="41"/>
      <c r="I77" s="41"/>
      <c r="J77" s="41"/>
      <c r="K77" s="41"/>
      <c r="L77" s="14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16</v>
      </c>
      <c r="D79" s="41"/>
      <c r="E79" s="41"/>
      <c r="F79" s="41"/>
      <c r="G79" s="41"/>
      <c r="H79" s="41"/>
      <c r="I79" s="41"/>
      <c r="J79" s="41"/>
      <c r="K79" s="41"/>
      <c r="L79" s="146"/>
      <c r="S79" s="39"/>
      <c r="T79" s="39"/>
      <c r="U79" s="39"/>
      <c r="V79" s="39"/>
      <c r="W79" s="39"/>
      <c r="X79" s="39"/>
      <c r="Y79" s="39"/>
      <c r="Z79" s="39"/>
      <c r="AA79" s="39"/>
      <c r="AB79" s="39"/>
      <c r="AC79" s="39"/>
      <c r="AD79" s="39"/>
      <c r="AE79" s="39"/>
    </row>
    <row r="80" s="2" customFormat="1" ht="16.5" customHeight="1">
      <c r="A80" s="39"/>
      <c r="B80" s="40"/>
      <c r="C80" s="41"/>
      <c r="D80" s="41"/>
      <c r="E80" s="171" t="str">
        <f>E7</f>
        <v>Úpa, Malá Úpa, odstranění povodňových škod</v>
      </c>
      <c r="F80" s="33"/>
      <c r="G80" s="33"/>
      <c r="H80" s="33"/>
      <c r="I80" s="41"/>
      <c r="J80" s="41"/>
      <c r="K80" s="41"/>
      <c r="L80" s="146"/>
      <c r="S80" s="39"/>
      <c r="T80" s="39"/>
      <c r="U80" s="39"/>
      <c r="V80" s="39"/>
      <c r="W80" s="39"/>
      <c r="X80" s="39"/>
      <c r="Y80" s="39"/>
      <c r="Z80" s="39"/>
      <c r="AA80" s="39"/>
      <c r="AB80" s="39"/>
      <c r="AC80" s="39"/>
      <c r="AD80" s="39"/>
      <c r="AE80" s="39"/>
    </row>
    <row r="81" s="1" customFormat="1" ht="12" customHeight="1">
      <c r="B81" s="22"/>
      <c r="C81" s="33" t="s">
        <v>125</v>
      </c>
      <c r="D81" s="23"/>
      <c r="E81" s="23"/>
      <c r="F81" s="23"/>
      <c r="G81" s="23"/>
      <c r="H81" s="23"/>
      <c r="I81" s="23"/>
      <c r="J81" s="23"/>
      <c r="K81" s="23"/>
      <c r="L81" s="21"/>
    </row>
    <row r="82" s="2" customFormat="1" ht="16.5" customHeight="1">
      <c r="A82" s="39"/>
      <c r="B82" s="40"/>
      <c r="C82" s="41"/>
      <c r="D82" s="41"/>
      <c r="E82" s="171" t="s">
        <v>126</v>
      </c>
      <c r="F82" s="41"/>
      <c r="G82" s="41"/>
      <c r="H82" s="41"/>
      <c r="I82" s="41"/>
      <c r="J82" s="41"/>
      <c r="K82" s="41"/>
      <c r="L82" s="146"/>
      <c r="S82" s="39"/>
      <c r="T82" s="39"/>
      <c r="U82" s="39"/>
      <c r="V82" s="39"/>
      <c r="W82" s="39"/>
      <c r="X82" s="39"/>
      <c r="Y82" s="39"/>
      <c r="Z82" s="39"/>
      <c r="AA82" s="39"/>
      <c r="AB82" s="39"/>
      <c r="AC82" s="39"/>
      <c r="AD82" s="39"/>
      <c r="AE82" s="39"/>
    </row>
    <row r="83" s="2" customFormat="1" ht="12" customHeight="1">
      <c r="A83" s="39"/>
      <c r="B83" s="40"/>
      <c r="C83" s="33" t="s">
        <v>127</v>
      </c>
      <c r="D83" s="41"/>
      <c r="E83" s="41"/>
      <c r="F83" s="41"/>
      <c r="G83" s="41"/>
      <c r="H83" s="41"/>
      <c r="I83" s="41"/>
      <c r="J83" s="41"/>
      <c r="K83" s="41"/>
      <c r="L83" s="146"/>
      <c r="S83" s="39"/>
      <c r="T83" s="39"/>
      <c r="U83" s="39"/>
      <c r="V83" s="39"/>
      <c r="W83" s="39"/>
      <c r="X83" s="39"/>
      <c r="Y83" s="39"/>
      <c r="Z83" s="39"/>
      <c r="AA83" s="39"/>
      <c r="AB83" s="39"/>
      <c r="AC83" s="39"/>
      <c r="AD83" s="39"/>
      <c r="AE83" s="39"/>
    </row>
    <row r="84" s="2" customFormat="1" ht="16.5" customHeight="1">
      <c r="A84" s="39"/>
      <c r="B84" s="40"/>
      <c r="C84" s="41"/>
      <c r="D84" s="41"/>
      <c r="E84" s="71" t="str">
        <f>E11</f>
        <v>SO 03 - Dočasné objekty potřebné pro realizaci SO 01</v>
      </c>
      <c r="F84" s="41"/>
      <c r="G84" s="41"/>
      <c r="H84" s="41"/>
      <c r="I84" s="41"/>
      <c r="J84" s="41"/>
      <c r="K84" s="41"/>
      <c r="L84" s="146"/>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46"/>
      <c r="S85" s="39"/>
      <c r="T85" s="39"/>
      <c r="U85" s="39"/>
      <c r="V85" s="39"/>
      <c r="W85" s="39"/>
      <c r="X85" s="39"/>
      <c r="Y85" s="39"/>
      <c r="Z85" s="39"/>
      <c r="AA85" s="39"/>
      <c r="AB85" s="39"/>
      <c r="AC85" s="39"/>
      <c r="AD85" s="39"/>
      <c r="AE85" s="39"/>
    </row>
    <row r="86" s="2" customFormat="1" ht="12" customHeight="1">
      <c r="A86" s="39"/>
      <c r="B86" s="40"/>
      <c r="C86" s="33" t="s">
        <v>21</v>
      </c>
      <c r="D86" s="41"/>
      <c r="E86" s="41"/>
      <c r="F86" s="28" t="str">
        <f>F14</f>
        <v xml:space="preserve"> </v>
      </c>
      <c r="G86" s="41"/>
      <c r="H86" s="41"/>
      <c r="I86" s="33" t="s">
        <v>23</v>
      </c>
      <c r="J86" s="74" t="str">
        <f>IF(J14="","",J14)</f>
        <v>16.12.2025</v>
      </c>
      <c r="K86" s="41"/>
      <c r="L86" s="146"/>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41"/>
      <c r="J87" s="41"/>
      <c r="K87" s="41"/>
      <c r="L87" s="146"/>
      <c r="S87" s="39"/>
      <c r="T87" s="39"/>
      <c r="U87" s="39"/>
      <c r="V87" s="39"/>
      <c r="W87" s="39"/>
      <c r="X87" s="39"/>
      <c r="Y87" s="39"/>
      <c r="Z87" s="39"/>
      <c r="AA87" s="39"/>
      <c r="AB87" s="39"/>
      <c r="AC87" s="39"/>
      <c r="AD87" s="39"/>
      <c r="AE87" s="39"/>
    </row>
    <row r="88" s="2" customFormat="1" ht="40.05" customHeight="1">
      <c r="A88" s="39"/>
      <c r="B88" s="40"/>
      <c r="C88" s="33" t="s">
        <v>25</v>
      </c>
      <c r="D88" s="41"/>
      <c r="E88" s="41"/>
      <c r="F88" s="28" t="str">
        <f>E17</f>
        <v>Povodí Labe, státní podnik</v>
      </c>
      <c r="G88" s="41"/>
      <c r="H88" s="41"/>
      <c r="I88" s="33" t="s">
        <v>33</v>
      </c>
      <c r="J88" s="37" t="str">
        <f>E23</f>
        <v>Vodohospodářský rozvoj a výstavba a.s., Praha 5</v>
      </c>
      <c r="K88" s="41"/>
      <c r="L88" s="146"/>
      <c r="S88" s="39"/>
      <c r="T88" s="39"/>
      <c r="U88" s="39"/>
      <c r="V88" s="39"/>
      <c r="W88" s="39"/>
      <c r="X88" s="39"/>
      <c r="Y88" s="39"/>
      <c r="Z88" s="39"/>
      <c r="AA88" s="39"/>
      <c r="AB88" s="39"/>
      <c r="AC88" s="39"/>
      <c r="AD88" s="39"/>
      <c r="AE88" s="39"/>
    </row>
    <row r="89" s="2" customFormat="1" ht="15.15" customHeight="1">
      <c r="A89" s="39"/>
      <c r="B89" s="40"/>
      <c r="C89" s="33" t="s">
        <v>31</v>
      </c>
      <c r="D89" s="41"/>
      <c r="E89" s="41"/>
      <c r="F89" s="28" t="str">
        <f>IF(E20="","",E20)</f>
        <v>Vyplň údaj</v>
      </c>
      <c r="G89" s="41"/>
      <c r="H89" s="41"/>
      <c r="I89" s="33" t="s">
        <v>36</v>
      </c>
      <c r="J89" s="37" t="str">
        <f>E26</f>
        <v xml:space="preserve"> </v>
      </c>
      <c r="K89" s="41"/>
      <c r="L89" s="146"/>
      <c r="S89" s="39"/>
      <c r="T89" s="39"/>
      <c r="U89" s="39"/>
      <c r="V89" s="39"/>
      <c r="W89" s="39"/>
      <c r="X89" s="39"/>
      <c r="Y89" s="39"/>
      <c r="Z89" s="39"/>
      <c r="AA89" s="39"/>
      <c r="AB89" s="39"/>
      <c r="AC89" s="39"/>
      <c r="AD89" s="39"/>
      <c r="AE89" s="39"/>
    </row>
    <row r="90" s="2" customFormat="1" ht="10.32" customHeight="1">
      <c r="A90" s="39"/>
      <c r="B90" s="40"/>
      <c r="C90" s="41"/>
      <c r="D90" s="41"/>
      <c r="E90" s="41"/>
      <c r="F90" s="41"/>
      <c r="G90" s="41"/>
      <c r="H90" s="41"/>
      <c r="I90" s="41"/>
      <c r="J90" s="41"/>
      <c r="K90" s="41"/>
      <c r="L90" s="146"/>
      <c r="S90" s="39"/>
      <c r="T90" s="39"/>
      <c r="U90" s="39"/>
      <c r="V90" s="39"/>
      <c r="W90" s="39"/>
      <c r="X90" s="39"/>
      <c r="Y90" s="39"/>
      <c r="Z90" s="39"/>
      <c r="AA90" s="39"/>
      <c r="AB90" s="39"/>
      <c r="AC90" s="39"/>
      <c r="AD90" s="39"/>
      <c r="AE90" s="39"/>
    </row>
    <row r="91" s="11" customFormat="1" ht="29.28" customHeight="1">
      <c r="A91" s="187"/>
      <c r="B91" s="188"/>
      <c r="C91" s="189" t="s">
        <v>136</v>
      </c>
      <c r="D91" s="190" t="s">
        <v>58</v>
      </c>
      <c r="E91" s="190" t="s">
        <v>54</v>
      </c>
      <c r="F91" s="190" t="s">
        <v>55</v>
      </c>
      <c r="G91" s="190" t="s">
        <v>137</v>
      </c>
      <c r="H91" s="190" t="s">
        <v>138</v>
      </c>
      <c r="I91" s="190" t="s">
        <v>139</v>
      </c>
      <c r="J91" s="190" t="s">
        <v>131</v>
      </c>
      <c r="K91" s="191" t="s">
        <v>140</v>
      </c>
      <c r="L91" s="192"/>
      <c r="M91" s="94" t="s">
        <v>19</v>
      </c>
      <c r="N91" s="95" t="s">
        <v>43</v>
      </c>
      <c r="O91" s="95" t="s">
        <v>141</v>
      </c>
      <c r="P91" s="95" t="s">
        <v>142</v>
      </c>
      <c r="Q91" s="95" t="s">
        <v>143</v>
      </c>
      <c r="R91" s="95" t="s">
        <v>144</v>
      </c>
      <c r="S91" s="95" t="s">
        <v>145</v>
      </c>
      <c r="T91" s="96" t="s">
        <v>146</v>
      </c>
      <c r="U91" s="187"/>
      <c r="V91" s="187"/>
      <c r="W91" s="187"/>
      <c r="X91" s="187"/>
      <c r="Y91" s="187"/>
      <c r="Z91" s="187"/>
      <c r="AA91" s="187"/>
      <c r="AB91" s="187"/>
      <c r="AC91" s="187"/>
      <c r="AD91" s="187"/>
      <c r="AE91" s="187"/>
    </row>
    <row r="92" s="2" customFormat="1" ht="22.8" customHeight="1">
      <c r="A92" s="39"/>
      <c r="B92" s="40"/>
      <c r="C92" s="101" t="s">
        <v>147</v>
      </c>
      <c r="D92" s="41"/>
      <c r="E92" s="41"/>
      <c r="F92" s="41"/>
      <c r="G92" s="41"/>
      <c r="H92" s="41"/>
      <c r="I92" s="41"/>
      <c r="J92" s="193">
        <f>BK92</f>
        <v>0</v>
      </c>
      <c r="K92" s="41"/>
      <c r="L92" s="45"/>
      <c r="M92" s="97"/>
      <c r="N92" s="194"/>
      <c r="O92" s="98"/>
      <c r="P92" s="195">
        <f>P93</f>
        <v>0</v>
      </c>
      <c r="Q92" s="98"/>
      <c r="R92" s="195">
        <f>R93</f>
        <v>22.679449999999999</v>
      </c>
      <c r="S92" s="98"/>
      <c r="T92" s="196">
        <f>T93</f>
        <v>16.640399999999996</v>
      </c>
      <c r="U92" s="39"/>
      <c r="V92" s="39"/>
      <c r="W92" s="39"/>
      <c r="X92" s="39"/>
      <c r="Y92" s="39"/>
      <c r="Z92" s="39"/>
      <c r="AA92" s="39"/>
      <c r="AB92" s="39"/>
      <c r="AC92" s="39"/>
      <c r="AD92" s="39"/>
      <c r="AE92" s="39"/>
      <c r="AT92" s="18" t="s">
        <v>72</v>
      </c>
      <c r="AU92" s="18" t="s">
        <v>132</v>
      </c>
      <c r="BK92" s="197">
        <f>BK93</f>
        <v>0</v>
      </c>
    </row>
    <row r="93" s="12" customFormat="1" ht="25.92" customHeight="1">
      <c r="A93" s="12"/>
      <c r="B93" s="198"/>
      <c r="C93" s="199"/>
      <c r="D93" s="200" t="s">
        <v>72</v>
      </c>
      <c r="E93" s="201" t="s">
        <v>148</v>
      </c>
      <c r="F93" s="201" t="s">
        <v>149</v>
      </c>
      <c r="G93" s="199"/>
      <c r="H93" s="199"/>
      <c r="I93" s="202"/>
      <c r="J93" s="203">
        <f>BK93</f>
        <v>0</v>
      </c>
      <c r="K93" s="199"/>
      <c r="L93" s="204"/>
      <c r="M93" s="205"/>
      <c r="N93" s="206"/>
      <c r="O93" s="206"/>
      <c r="P93" s="207">
        <f>P94+P109+P119+P143+P148+P151</f>
        <v>0</v>
      </c>
      <c r="Q93" s="206"/>
      <c r="R93" s="207">
        <f>R94+R109+R119+R143+R148+R151</f>
        <v>22.679449999999999</v>
      </c>
      <c r="S93" s="206"/>
      <c r="T93" s="208">
        <f>T94+T109+T119+T143+T148+T151</f>
        <v>16.640399999999996</v>
      </c>
      <c r="U93" s="12"/>
      <c r="V93" s="12"/>
      <c r="W93" s="12"/>
      <c r="X93" s="12"/>
      <c r="Y93" s="12"/>
      <c r="Z93" s="12"/>
      <c r="AA93" s="12"/>
      <c r="AB93" s="12"/>
      <c r="AC93" s="12"/>
      <c r="AD93" s="12"/>
      <c r="AE93" s="12"/>
      <c r="AR93" s="209" t="s">
        <v>80</v>
      </c>
      <c r="AT93" s="210" t="s">
        <v>72</v>
      </c>
      <c r="AU93" s="210" t="s">
        <v>73</v>
      </c>
      <c r="AY93" s="209" t="s">
        <v>150</v>
      </c>
      <c r="BK93" s="211">
        <f>BK94+BK109+BK119+BK143+BK148+BK151</f>
        <v>0</v>
      </c>
    </row>
    <row r="94" s="12" customFormat="1" ht="22.8" customHeight="1">
      <c r="A94" s="12"/>
      <c r="B94" s="198"/>
      <c r="C94" s="199"/>
      <c r="D94" s="200" t="s">
        <v>72</v>
      </c>
      <c r="E94" s="212" t="s">
        <v>80</v>
      </c>
      <c r="F94" s="212" t="s">
        <v>151</v>
      </c>
      <c r="G94" s="199"/>
      <c r="H94" s="199"/>
      <c r="I94" s="202"/>
      <c r="J94" s="213">
        <f>BK94</f>
        <v>0</v>
      </c>
      <c r="K94" s="199"/>
      <c r="L94" s="204"/>
      <c r="M94" s="205"/>
      <c r="N94" s="206"/>
      <c r="O94" s="206"/>
      <c r="P94" s="207">
        <f>SUM(P95:P108)</f>
        <v>0</v>
      </c>
      <c r="Q94" s="206"/>
      <c r="R94" s="207">
        <f>SUM(R95:R108)</f>
        <v>0</v>
      </c>
      <c r="S94" s="206"/>
      <c r="T94" s="208">
        <f>SUM(T95:T108)</f>
        <v>16.049999999999997</v>
      </c>
      <c r="U94" s="12"/>
      <c r="V94" s="12"/>
      <c r="W94" s="12"/>
      <c r="X94" s="12"/>
      <c r="Y94" s="12"/>
      <c r="Z94" s="12"/>
      <c r="AA94" s="12"/>
      <c r="AB94" s="12"/>
      <c r="AC94" s="12"/>
      <c r="AD94" s="12"/>
      <c r="AE94" s="12"/>
      <c r="AR94" s="209" t="s">
        <v>80</v>
      </c>
      <c r="AT94" s="210" t="s">
        <v>72</v>
      </c>
      <c r="AU94" s="210" t="s">
        <v>80</v>
      </c>
      <c r="AY94" s="209" t="s">
        <v>150</v>
      </c>
      <c r="BK94" s="211">
        <f>SUM(BK95:BK108)</f>
        <v>0</v>
      </c>
    </row>
    <row r="95" s="2" customFormat="1" ht="24.15" customHeight="1">
      <c r="A95" s="39"/>
      <c r="B95" s="40"/>
      <c r="C95" s="214" t="s">
        <v>80</v>
      </c>
      <c r="D95" s="214" t="s">
        <v>152</v>
      </c>
      <c r="E95" s="215" t="s">
        <v>406</v>
      </c>
      <c r="F95" s="216" t="s">
        <v>407</v>
      </c>
      <c r="G95" s="217" t="s">
        <v>261</v>
      </c>
      <c r="H95" s="218">
        <v>30</v>
      </c>
      <c r="I95" s="219"/>
      <c r="J95" s="220">
        <f>ROUND(I95*H95,2)</f>
        <v>0</v>
      </c>
      <c r="K95" s="216" t="s">
        <v>195</v>
      </c>
      <c r="L95" s="45"/>
      <c r="M95" s="221" t="s">
        <v>19</v>
      </c>
      <c r="N95" s="222" t="s">
        <v>46</v>
      </c>
      <c r="O95" s="86"/>
      <c r="P95" s="223">
        <f>O95*H95</f>
        <v>0</v>
      </c>
      <c r="Q95" s="223">
        <v>0</v>
      </c>
      <c r="R95" s="223">
        <f>Q95*H95</f>
        <v>0</v>
      </c>
      <c r="S95" s="223">
        <v>0.17999999999999999</v>
      </c>
      <c r="T95" s="224">
        <f>S95*H95</f>
        <v>5.3999999999999995</v>
      </c>
      <c r="U95" s="39"/>
      <c r="V95" s="39"/>
      <c r="W95" s="39"/>
      <c r="X95" s="39"/>
      <c r="Y95" s="39"/>
      <c r="Z95" s="39"/>
      <c r="AA95" s="39"/>
      <c r="AB95" s="39"/>
      <c r="AC95" s="39"/>
      <c r="AD95" s="39"/>
      <c r="AE95" s="39"/>
      <c r="AR95" s="225" t="s">
        <v>156</v>
      </c>
      <c r="AT95" s="225" t="s">
        <v>152</v>
      </c>
      <c r="AU95" s="225" t="s">
        <v>82</v>
      </c>
      <c r="AY95" s="18" t="s">
        <v>150</v>
      </c>
      <c r="BE95" s="226">
        <f>IF(N95="základní",J95,0)</f>
        <v>0</v>
      </c>
      <c r="BF95" s="226">
        <f>IF(N95="snížená",J95,0)</f>
        <v>0</v>
      </c>
      <c r="BG95" s="226">
        <f>IF(N95="zákl. přenesená",J95,0)</f>
        <v>0</v>
      </c>
      <c r="BH95" s="226">
        <f>IF(N95="sníž. přenesená",J95,0)</f>
        <v>0</v>
      </c>
      <c r="BI95" s="226">
        <f>IF(N95="nulová",J95,0)</f>
        <v>0</v>
      </c>
      <c r="BJ95" s="18" t="s">
        <v>156</v>
      </c>
      <c r="BK95" s="226">
        <f>ROUND(I95*H95,2)</f>
        <v>0</v>
      </c>
      <c r="BL95" s="18" t="s">
        <v>156</v>
      </c>
      <c r="BM95" s="225" t="s">
        <v>408</v>
      </c>
    </row>
    <row r="96" s="2" customFormat="1">
      <c r="A96" s="39"/>
      <c r="B96" s="40"/>
      <c r="C96" s="41"/>
      <c r="D96" s="227" t="s">
        <v>158</v>
      </c>
      <c r="E96" s="41"/>
      <c r="F96" s="228" t="s">
        <v>409</v>
      </c>
      <c r="G96" s="41"/>
      <c r="H96" s="41"/>
      <c r="I96" s="229"/>
      <c r="J96" s="41"/>
      <c r="K96" s="41"/>
      <c r="L96" s="45"/>
      <c r="M96" s="230"/>
      <c r="N96" s="231"/>
      <c r="O96" s="86"/>
      <c r="P96" s="86"/>
      <c r="Q96" s="86"/>
      <c r="R96" s="86"/>
      <c r="S96" s="86"/>
      <c r="T96" s="87"/>
      <c r="U96" s="39"/>
      <c r="V96" s="39"/>
      <c r="W96" s="39"/>
      <c r="X96" s="39"/>
      <c r="Y96" s="39"/>
      <c r="Z96" s="39"/>
      <c r="AA96" s="39"/>
      <c r="AB96" s="39"/>
      <c r="AC96" s="39"/>
      <c r="AD96" s="39"/>
      <c r="AE96" s="39"/>
      <c r="AT96" s="18" t="s">
        <v>158</v>
      </c>
      <c r="AU96" s="18" t="s">
        <v>82</v>
      </c>
    </row>
    <row r="97" s="2" customFormat="1">
      <c r="A97" s="39"/>
      <c r="B97" s="40"/>
      <c r="C97" s="41"/>
      <c r="D97" s="247" t="s">
        <v>198</v>
      </c>
      <c r="E97" s="41"/>
      <c r="F97" s="248" t="s">
        <v>410</v>
      </c>
      <c r="G97" s="41"/>
      <c r="H97" s="41"/>
      <c r="I97" s="229"/>
      <c r="J97" s="41"/>
      <c r="K97" s="41"/>
      <c r="L97" s="45"/>
      <c r="M97" s="230"/>
      <c r="N97" s="231"/>
      <c r="O97" s="86"/>
      <c r="P97" s="86"/>
      <c r="Q97" s="86"/>
      <c r="R97" s="86"/>
      <c r="S97" s="86"/>
      <c r="T97" s="87"/>
      <c r="U97" s="39"/>
      <c r="V97" s="39"/>
      <c r="W97" s="39"/>
      <c r="X97" s="39"/>
      <c r="Y97" s="39"/>
      <c r="Z97" s="39"/>
      <c r="AA97" s="39"/>
      <c r="AB97" s="39"/>
      <c r="AC97" s="39"/>
      <c r="AD97" s="39"/>
      <c r="AE97" s="39"/>
      <c r="AT97" s="18" t="s">
        <v>198</v>
      </c>
      <c r="AU97" s="18" t="s">
        <v>82</v>
      </c>
    </row>
    <row r="98" s="13" customFormat="1">
      <c r="A98" s="13"/>
      <c r="B98" s="233"/>
      <c r="C98" s="234"/>
      <c r="D98" s="227" t="s">
        <v>161</v>
      </c>
      <c r="E98" s="235" t="s">
        <v>19</v>
      </c>
      <c r="F98" s="236" t="s">
        <v>411</v>
      </c>
      <c r="G98" s="234"/>
      <c r="H98" s="237">
        <v>15</v>
      </c>
      <c r="I98" s="238"/>
      <c r="J98" s="234"/>
      <c r="K98" s="234"/>
      <c r="L98" s="239"/>
      <c r="M98" s="240"/>
      <c r="N98" s="241"/>
      <c r="O98" s="241"/>
      <c r="P98" s="241"/>
      <c r="Q98" s="241"/>
      <c r="R98" s="241"/>
      <c r="S98" s="241"/>
      <c r="T98" s="242"/>
      <c r="U98" s="13"/>
      <c r="V98" s="13"/>
      <c r="W98" s="13"/>
      <c r="X98" s="13"/>
      <c r="Y98" s="13"/>
      <c r="Z98" s="13"/>
      <c r="AA98" s="13"/>
      <c r="AB98" s="13"/>
      <c r="AC98" s="13"/>
      <c r="AD98" s="13"/>
      <c r="AE98" s="13"/>
      <c r="AT98" s="243" t="s">
        <v>161</v>
      </c>
      <c r="AU98" s="243" t="s">
        <v>82</v>
      </c>
      <c r="AV98" s="13" t="s">
        <v>82</v>
      </c>
      <c r="AW98" s="13" t="s">
        <v>35</v>
      </c>
      <c r="AX98" s="13" t="s">
        <v>73</v>
      </c>
      <c r="AY98" s="243" t="s">
        <v>150</v>
      </c>
    </row>
    <row r="99" s="13" customFormat="1">
      <c r="A99" s="13"/>
      <c r="B99" s="233"/>
      <c r="C99" s="234"/>
      <c r="D99" s="227" t="s">
        <v>161</v>
      </c>
      <c r="E99" s="235" t="s">
        <v>19</v>
      </c>
      <c r="F99" s="236" t="s">
        <v>412</v>
      </c>
      <c r="G99" s="234"/>
      <c r="H99" s="237">
        <v>15</v>
      </c>
      <c r="I99" s="238"/>
      <c r="J99" s="234"/>
      <c r="K99" s="234"/>
      <c r="L99" s="239"/>
      <c r="M99" s="240"/>
      <c r="N99" s="241"/>
      <c r="O99" s="241"/>
      <c r="P99" s="241"/>
      <c r="Q99" s="241"/>
      <c r="R99" s="241"/>
      <c r="S99" s="241"/>
      <c r="T99" s="242"/>
      <c r="U99" s="13"/>
      <c r="V99" s="13"/>
      <c r="W99" s="13"/>
      <c r="X99" s="13"/>
      <c r="Y99" s="13"/>
      <c r="Z99" s="13"/>
      <c r="AA99" s="13"/>
      <c r="AB99" s="13"/>
      <c r="AC99" s="13"/>
      <c r="AD99" s="13"/>
      <c r="AE99" s="13"/>
      <c r="AT99" s="243" t="s">
        <v>161</v>
      </c>
      <c r="AU99" s="243" t="s">
        <v>82</v>
      </c>
      <c r="AV99" s="13" t="s">
        <v>82</v>
      </c>
      <c r="AW99" s="13" t="s">
        <v>35</v>
      </c>
      <c r="AX99" s="13" t="s">
        <v>73</v>
      </c>
      <c r="AY99" s="243" t="s">
        <v>150</v>
      </c>
    </row>
    <row r="100" s="2" customFormat="1" ht="16.5" customHeight="1">
      <c r="A100" s="39"/>
      <c r="B100" s="40"/>
      <c r="C100" s="214" t="s">
        <v>82</v>
      </c>
      <c r="D100" s="214" t="s">
        <v>152</v>
      </c>
      <c r="E100" s="215" t="s">
        <v>413</v>
      </c>
      <c r="F100" s="216" t="s">
        <v>414</v>
      </c>
      <c r="G100" s="217" t="s">
        <v>261</v>
      </c>
      <c r="H100" s="218">
        <v>30</v>
      </c>
      <c r="I100" s="219"/>
      <c r="J100" s="220">
        <f>ROUND(I100*H100,2)</f>
        <v>0</v>
      </c>
      <c r="K100" s="216" t="s">
        <v>195</v>
      </c>
      <c r="L100" s="45"/>
      <c r="M100" s="221" t="s">
        <v>19</v>
      </c>
      <c r="N100" s="222" t="s">
        <v>46</v>
      </c>
      <c r="O100" s="86"/>
      <c r="P100" s="223">
        <f>O100*H100</f>
        <v>0</v>
      </c>
      <c r="Q100" s="223">
        <v>0</v>
      </c>
      <c r="R100" s="223">
        <f>Q100*H100</f>
        <v>0</v>
      </c>
      <c r="S100" s="223">
        <v>0.35499999999999998</v>
      </c>
      <c r="T100" s="224">
        <f>S100*H100</f>
        <v>10.649999999999999</v>
      </c>
      <c r="U100" s="39"/>
      <c r="V100" s="39"/>
      <c r="W100" s="39"/>
      <c r="X100" s="39"/>
      <c r="Y100" s="39"/>
      <c r="Z100" s="39"/>
      <c r="AA100" s="39"/>
      <c r="AB100" s="39"/>
      <c r="AC100" s="39"/>
      <c r="AD100" s="39"/>
      <c r="AE100" s="39"/>
      <c r="AR100" s="225" t="s">
        <v>156</v>
      </c>
      <c r="AT100" s="225" t="s">
        <v>152</v>
      </c>
      <c r="AU100" s="225" t="s">
        <v>82</v>
      </c>
      <c r="AY100" s="18" t="s">
        <v>150</v>
      </c>
      <c r="BE100" s="226">
        <f>IF(N100="základní",J100,0)</f>
        <v>0</v>
      </c>
      <c r="BF100" s="226">
        <f>IF(N100="snížená",J100,0)</f>
        <v>0</v>
      </c>
      <c r="BG100" s="226">
        <f>IF(N100="zákl. přenesená",J100,0)</f>
        <v>0</v>
      </c>
      <c r="BH100" s="226">
        <f>IF(N100="sníž. přenesená",J100,0)</f>
        <v>0</v>
      </c>
      <c r="BI100" s="226">
        <f>IF(N100="nulová",J100,0)</f>
        <v>0</v>
      </c>
      <c r="BJ100" s="18" t="s">
        <v>156</v>
      </c>
      <c r="BK100" s="226">
        <f>ROUND(I100*H100,2)</f>
        <v>0</v>
      </c>
      <c r="BL100" s="18" t="s">
        <v>156</v>
      </c>
      <c r="BM100" s="225" t="s">
        <v>415</v>
      </c>
    </row>
    <row r="101" s="2" customFormat="1">
      <c r="A101" s="39"/>
      <c r="B101" s="40"/>
      <c r="C101" s="41"/>
      <c r="D101" s="227" t="s">
        <v>158</v>
      </c>
      <c r="E101" s="41"/>
      <c r="F101" s="228" t="s">
        <v>416</v>
      </c>
      <c r="G101" s="41"/>
      <c r="H101" s="41"/>
      <c r="I101" s="229"/>
      <c r="J101" s="41"/>
      <c r="K101" s="41"/>
      <c r="L101" s="45"/>
      <c r="M101" s="230"/>
      <c r="N101" s="231"/>
      <c r="O101" s="86"/>
      <c r="P101" s="86"/>
      <c r="Q101" s="86"/>
      <c r="R101" s="86"/>
      <c r="S101" s="86"/>
      <c r="T101" s="87"/>
      <c r="U101" s="39"/>
      <c r="V101" s="39"/>
      <c r="W101" s="39"/>
      <c r="X101" s="39"/>
      <c r="Y101" s="39"/>
      <c r="Z101" s="39"/>
      <c r="AA101" s="39"/>
      <c r="AB101" s="39"/>
      <c r="AC101" s="39"/>
      <c r="AD101" s="39"/>
      <c r="AE101" s="39"/>
      <c r="AT101" s="18" t="s">
        <v>158</v>
      </c>
      <c r="AU101" s="18" t="s">
        <v>82</v>
      </c>
    </row>
    <row r="102" s="2" customFormat="1">
      <c r="A102" s="39"/>
      <c r="B102" s="40"/>
      <c r="C102" s="41"/>
      <c r="D102" s="247" t="s">
        <v>198</v>
      </c>
      <c r="E102" s="41"/>
      <c r="F102" s="248" t="s">
        <v>417</v>
      </c>
      <c r="G102" s="41"/>
      <c r="H102" s="41"/>
      <c r="I102" s="229"/>
      <c r="J102" s="41"/>
      <c r="K102" s="41"/>
      <c r="L102" s="45"/>
      <c r="M102" s="230"/>
      <c r="N102" s="231"/>
      <c r="O102" s="86"/>
      <c r="P102" s="86"/>
      <c r="Q102" s="86"/>
      <c r="R102" s="86"/>
      <c r="S102" s="86"/>
      <c r="T102" s="87"/>
      <c r="U102" s="39"/>
      <c r="V102" s="39"/>
      <c r="W102" s="39"/>
      <c r="X102" s="39"/>
      <c r="Y102" s="39"/>
      <c r="Z102" s="39"/>
      <c r="AA102" s="39"/>
      <c r="AB102" s="39"/>
      <c r="AC102" s="39"/>
      <c r="AD102" s="39"/>
      <c r="AE102" s="39"/>
      <c r="AT102" s="18" t="s">
        <v>198</v>
      </c>
      <c r="AU102" s="18" t="s">
        <v>82</v>
      </c>
    </row>
    <row r="103" s="2" customFormat="1">
      <c r="A103" s="39"/>
      <c r="B103" s="40"/>
      <c r="C103" s="41"/>
      <c r="D103" s="227" t="s">
        <v>159</v>
      </c>
      <c r="E103" s="41"/>
      <c r="F103" s="232" t="s">
        <v>418</v>
      </c>
      <c r="G103" s="41"/>
      <c r="H103" s="41"/>
      <c r="I103" s="229"/>
      <c r="J103" s="41"/>
      <c r="K103" s="41"/>
      <c r="L103" s="45"/>
      <c r="M103" s="230"/>
      <c r="N103" s="231"/>
      <c r="O103" s="86"/>
      <c r="P103" s="86"/>
      <c r="Q103" s="86"/>
      <c r="R103" s="86"/>
      <c r="S103" s="86"/>
      <c r="T103" s="87"/>
      <c r="U103" s="39"/>
      <c r="V103" s="39"/>
      <c r="W103" s="39"/>
      <c r="X103" s="39"/>
      <c r="Y103" s="39"/>
      <c r="Z103" s="39"/>
      <c r="AA103" s="39"/>
      <c r="AB103" s="39"/>
      <c r="AC103" s="39"/>
      <c r="AD103" s="39"/>
      <c r="AE103" s="39"/>
      <c r="AT103" s="18" t="s">
        <v>159</v>
      </c>
      <c r="AU103" s="18" t="s">
        <v>82</v>
      </c>
    </row>
    <row r="104" s="13" customFormat="1">
      <c r="A104" s="13"/>
      <c r="B104" s="233"/>
      <c r="C104" s="234"/>
      <c r="D104" s="227" t="s">
        <v>161</v>
      </c>
      <c r="E104" s="235" t="s">
        <v>19</v>
      </c>
      <c r="F104" s="236" t="s">
        <v>411</v>
      </c>
      <c r="G104" s="234"/>
      <c r="H104" s="237">
        <v>15</v>
      </c>
      <c r="I104" s="238"/>
      <c r="J104" s="234"/>
      <c r="K104" s="234"/>
      <c r="L104" s="239"/>
      <c r="M104" s="240"/>
      <c r="N104" s="241"/>
      <c r="O104" s="241"/>
      <c r="P104" s="241"/>
      <c r="Q104" s="241"/>
      <c r="R104" s="241"/>
      <c r="S104" s="241"/>
      <c r="T104" s="242"/>
      <c r="U104" s="13"/>
      <c r="V104" s="13"/>
      <c r="W104" s="13"/>
      <c r="X104" s="13"/>
      <c r="Y104" s="13"/>
      <c r="Z104" s="13"/>
      <c r="AA104" s="13"/>
      <c r="AB104" s="13"/>
      <c r="AC104" s="13"/>
      <c r="AD104" s="13"/>
      <c r="AE104" s="13"/>
      <c r="AT104" s="243" t="s">
        <v>161</v>
      </c>
      <c r="AU104" s="243" t="s">
        <v>82</v>
      </c>
      <c r="AV104" s="13" t="s">
        <v>82</v>
      </c>
      <c r="AW104" s="13" t="s">
        <v>35</v>
      </c>
      <c r="AX104" s="13" t="s">
        <v>73</v>
      </c>
      <c r="AY104" s="243" t="s">
        <v>150</v>
      </c>
    </row>
    <row r="105" s="13" customFormat="1">
      <c r="A105" s="13"/>
      <c r="B105" s="233"/>
      <c r="C105" s="234"/>
      <c r="D105" s="227" t="s">
        <v>161</v>
      </c>
      <c r="E105" s="235" t="s">
        <v>19</v>
      </c>
      <c r="F105" s="236" t="s">
        <v>412</v>
      </c>
      <c r="G105" s="234"/>
      <c r="H105" s="237">
        <v>15</v>
      </c>
      <c r="I105" s="238"/>
      <c r="J105" s="234"/>
      <c r="K105" s="234"/>
      <c r="L105" s="239"/>
      <c r="M105" s="240"/>
      <c r="N105" s="241"/>
      <c r="O105" s="241"/>
      <c r="P105" s="241"/>
      <c r="Q105" s="241"/>
      <c r="R105" s="241"/>
      <c r="S105" s="241"/>
      <c r="T105" s="242"/>
      <c r="U105" s="13"/>
      <c r="V105" s="13"/>
      <c r="W105" s="13"/>
      <c r="X105" s="13"/>
      <c r="Y105" s="13"/>
      <c r="Z105" s="13"/>
      <c r="AA105" s="13"/>
      <c r="AB105" s="13"/>
      <c r="AC105" s="13"/>
      <c r="AD105" s="13"/>
      <c r="AE105" s="13"/>
      <c r="AT105" s="243" t="s">
        <v>161</v>
      </c>
      <c r="AU105" s="243" t="s">
        <v>82</v>
      </c>
      <c r="AV105" s="13" t="s">
        <v>82</v>
      </c>
      <c r="AW105" s="13" t="s">
        <v>35</v>
      </c>
      <c r="AX105" s="13" t="s">
        <v>73</v>
      </c>
      <c r="AY105" s="243" t="s">
        <v>150</v>
      </c>
    </row>
    <row r="106" s="2" customFormat="1" ht="24.15" customHeight="1">
      <c r="A106" s="39"/>
      <c r="B106" s="40"/>
      <c r="C106" s="214" t="s">
        <v>168</v>
      </c>
      <c r="D106" s="214" t="s">
        <v>152</v>
      </c>
      <c r="E106" s="215" t="s">
        <v>419</v>
      </c>
      <c r="F106" s="216" t="s">
        <v>420</v>
      </c>
      <c r="G106" s="217" t="s">
        <v>187</v>
      </c>
      <c r="H106" s="218">
        <v>1</v>
      </c>
      <c r="I106" s="219"/>
      <c r="J106" s="220">
        <f>ROUND(I106*H106,2)</f>
        <v>0</v>
      </c>
      <c r="K106" s="216" t="s">
        <v>19</v>
      </c>
      <c r="L106" s="45"/>
      <c r="M106" s="221" t="s">
        <v>19</v>
      </c>
      <c r="N106" s="222" t="s">
        <v>46</v>
      </c>
      <c r="O106" s="86"/>
      <c r="P106" s="223">
        <f>O106*H106</f>
        <v>0</v>
      </c>
      <c r="Q106" s="223">
        <v>0</v>
      </c>
      <c r="R106" s="223">
        <f>Q106*H106</f>
        <v>0</v>
      </c>
      <c r="S106" s="223">
        <v>0</v>
      </c>
      <c r="T106" s="224">
        <f>S106*H106</f>
        <v>0</v>
      </c>
      <c r="U106" s="39"/>
      <c r="V106" s="39"/>
      <c r="W106" s="39"/>
      <c r="X106" s="39"/>
      <c r="Y106" s="39"/>
      <c r="Z106" s="39"/>
      <c r="AA106" s="39"/>
      <c r="AB106" s="39"/>
      <c r="AC106" s="39"/>
      <c r="AD106" s="39"/>
      <c r="AE106" s="39"/>
      <c r="AR106" s="225" t="s">
        <v>156</v>
      </c>
      <c r="AT106" s="225" t="s">
        <v>152</v>
      </c>
      <c r="AU106" s="225" t="s">
        <v>82</v>
      </c>
      <c r="AY106" s="18" t="s">
        <v>150</v>
      </c>
      <c r="BE106" s="226">
        <f>IF(N106="základní",J106,0)</f>
        <v>0</v>
      </c>
      <c r="BF106" s="226">
        <f>IF(N106="snížená",J106,0)</f>
        <v>0</v>
      </c>
      <c r="BG106" s="226">
        <f>IF(N106="zákl. přenesená",J106,0)</f>
        <v>0</v>
      </c>
      <c r="BH106" s="226">
        <f>IF(N106="sníž. přenesená",J106,0)</f>
        <v>0</v>
      </c>
      <c r="BI106" s="226">
        <f>IF(N106="nulová",J106,0)</f>
        <v>0</v>
      </c>
      <c r="BJ106" s="18" t="s">
        <v>156</v>
      </c>
      <c r="BK106" s="226">
        <f>ROUND(I106*H106,2)</f>
        <v>0</v>
      </c>
      <c r="BL106" s="18" t="s">
        <v>156</v>
      </c>
      <c r="BM106" s="225" t="s">
        <v>421</v>
      </c>
    </row>
    <row r="107" s="2" customFormat="1">
      <c r="A107" s="39"/>
      <c r="B107" s="40"/>
      <c r="C107" s="41"/>
      <c r="D107" s="227" t="s">
        <v>158</v>
      </c>
      <c r="E107" s="41"/>
      <c r="F107" s="228" t="s">
        <v>420</v>
      </c>
      <c r="G107" s="41"/>
      <c r="H107" s="41"/>
      <c r="I107" s="229"/>
      <c r="J107" s="41"/>
      <c r="K107" s="41"/>
      <c r="L107" s="45"/>
      <c r="M107" s="230"/>
      <c r="N107" s="231"/>
      <c r="O107" s="86"/>
      <c r="P107" s="86"/>
      <c r="Q107" s="86"/>
      <c r="R107" s="86"/>
      <c r="S107" s="86"/>
      <c r="T107" s="87"/>
      <c r="U107" s="39"/>
      <c r="V107" s="39"/>
      <c r="W107" s="39"/>
      <c r="X107" s="39"/>
      <c r="Y107" s="39"/>
      <c r="Z107" s="39"/>
      <c r="AA107" s="39"/>
      <c r="AB107" s="39"/>
      <c r="AC107" s="39"/>
      <c r="AD107" s="39"/>
      <c r="AE107" s="39"/>
      <c r="AT107" s="18" t="s">
        <v>158</v>
      </c>
      <c r="AU107" s="18" t="s">
        <v>82</v>
      </c>
    </row>
    <row r="108" s="2" customFormat="1">
      <c r="A108" s="39"/>
      <c r="B108" s="40"/>
      <c r="C108" s="41"/>
      <c r="D108" s="227" t="s">
        <v>159</v>
      </c>
      <c r="E108" s="41"/>
      <c r="F108" s="232" t="s">
        <v>422</v>
      </c>
      <c r="G108" s="41"/>
      <c r="H108" s="41"/>
      <c r="I108" s="229"/>
      <c r="J108" s="41"/>
      <c r="K108" s="41"/>
      <c r="L108" s="45"/>
      <c r="M108" s="230"/>
      <c r="N108" s="231"/>
      <c r="O108" s="86"/>
      <c r="P108" s="86"/>
      <c r="Q108" s="86"/>
      <c r="R108" s="86"/>
      <c r="S108" s="86"/>
      <c r="T108" s="87"/>
      <c r="U108" s="39"/>
      <c r="V108" s="39"/>
      <c r="W108" s="39"/>
      <c r="X108" s="39"/>
      <c r="Y108" s="39"/>
      <c r="Z108" s="39"/>
      <c r="AA108" s="39"/>
      <c r="AB108" s="39"/>
      <c r="AC108" s="39"/>
      <c r="AD108" s="39"/>
      <c r="AE108" s="39"/>
      <c r="AT108" s="18" t="s">
        <v>159</v>
      </c>
      <c r="AU108" s="18" t="s">
        <v>82</v>
      </c>
    </row>
    <row r="109" s="12" customFormat="1" ht="22.8" customHeight="1">
      <c r="A109" s="12"/>
      <c r="B109" s="198"/>
      <c r="C109" s="199"/>
      <c r="D109" s="200" t="s">
        <v>72</v>
      </c>
      <c r="E109" s="212" t="s">
        <v>168</v>
      </c>
      <c r="F109" s="212" t="s">
        <v>248</v>
      </c>
      <c r="G109" s="199"/>
      <c r="H109" s="199"/>
      <c r="I109" s="202"/>
      <c r="J109" s="213">
        <f>BK109</f>
        <v>0</v>
      </c>
      <c r="K109" s="199"/>
      <c r="L109" s="204"/>
      <c r="M109" s="205"/>
      <c r="N109" s="206"/>
      <c r="O109" s="206"/>
      <c r="P109" s="207">
        <f>SUM(P110:P118)</f>
        <v>0</v>
      </c>
      <c r="Q109" s="206"/>
      <c r="R109" s="207">
        <f>SUM(R110:R118)</f>
        <v>0.87444999999999995</v>
      </c>
      <c r="S109" s="206"/>
      <c r="T109" s="208">
        <f>SUM(T110:T118)</f>
        <v>0</v>
      </c>
      <c r="U109" s="12"/>
      <c r="V109" s="12"/>
      <c r="W109" s="12"/>
      <c r="X109" s="12"/>
      <c r="Y109" s="12"/>
      <c r="Z109" s="12"/>
      <c r="AA109" s="12"/>
      <c r="AB109" s="12"/>
      <c r="AC109" s="12"/>
      <c r="AD109" s="12"/>
      <c r="AE109" s="12"/>
      <c r="AR109" s="209" t="s">
        <v>80</v>
      </c>
      <c r="AT109" s="210" t="s">
        <v>72</v>
      </c>
      <c r="AU109" s="210" t="s">
        <v>80</v>
      </c>
      <c r="AY109" s="209" t="s">
        <v>150</v>
      </c>
      <c r="BK109" s="211">
        <f>SUM(BK110:BK118)</f>
        <v>0</v>
      </c>
    </row>
    <row r="110" s="2" customFormat="1" ht="24.15" customHeight="1">
      <c r="A110" s="39"/>
      <c r="B110" s="40"/>
      <c r="C110" s="214" t="s">
        <v>156</v>
      </c>
      <c r="D110" s="214" t="s">
        <v>152</v>
      </c>
      <c r="E110" s="215" t="s">
        <v>423</v>
      </c>
      <c r="F110" s="216" t="s">
        <v>424</v>
      </c>
      <c r="G110" s="217" t="s">
        <v>425</v>
      </c>
      <c r="H110" s="218">
        <v>5</v>
      </c>
      <c r="I110" s="219"/>
      <c r="J110" s="220">
        <f>ROUND(I110*H110,2)</f>
        <v>0</v>
      </c>
      <c r="K110" s="216" t="s">
        <v>195</v>
      </c>
      <c r="L110" s="45"/>
      <c r="M110" s="221" t="s">
        <v>19</v>
      </c>
      <c r="N110" s="222" t="s">
        <v>46</v>
      </c>
      <c r="O110" s="86"/>
      <c r="P110" s="223">
        <f>O110*H110</f>
        <v>0</v>
      </c>
      <c r="Q110" s="223">
        <v>0.17488999999999999</v>
      </c>
      <c r="R110" s="223">
        <f>Q110*H110</f>
        <v>0.87444999999999995</v>
      </c>
      <c r="S110" s="223">
        <v>0</v>
      </c>
      <c r="T110" s="224">
        <f>S110*H110</f>
        <v>0</v>
      </c>
      <c r="U110" s="39"/>
      <c r="V110" s="39"/>
      <c r="W110" s="39"/>
      <c r="X110" s="39"/>
      <c r="Y110" s="39"/>
      <c r="Z110" s="39"/>
      <c r="AA110" s="39"/>
      <c r="AB110" s="39"/>
      <c r="AC110" s="39"/>
      <c r="AD110" s="39"/>
      <c r="AE110" s="39"/>
      <c r="AR110" s="225" t="s">
        <v>156</v>
      </c>
      <c r="AT110" s="225" t="s">
        <v>152</v>
      </c>
      <c r="AU110" s="225" t="s">
        <v>82</v>
      </c>
      <c r="AY110" s="18" t="s">
        <v>150</v>
      </c>
      <c r="BE110" s="226">
        <f>IF(N110="základní",J110,0)</f>
        <v>0</v>
      </c>
      <c r="BF110" s="226">
        <f>IF(N110="snížená",J110,0)</f>
        <v>0</v>
      </c>
      <c r="BG110" s="226">
        <f>IF(N110="zákl. přenesená",J110,0)</f>
        <v>0</v>
      </c>
      <c r="BH110" s="226">
        <f>IF(N110="sníž. přenesená",J110,0)</f>
        <v>0</v>
      </c>
      <c r="BI110" s="226">
        <f>IF(N110="nulová",J110,0)</f>
        <v>0</v>
      </c>
      <c r="BJ110" s="18" t="s">
        <v>156</v>
      </c>
      <c r="BK110" s="226">
        <f>ROUND(I110*H110,2)</f>
        <v>0</v>
      </c>
      <c r="BL110" s="18" t="s">
        <v>156</v>
      </c>
      <c r="BM110" s="225" t="s">
        <v>426</v>
      </c>
    </row>
    <row r="111" s="2" customFormat="1">
      <c r="A111" s="39"/>
      <c r="B111" s="40"/>
      <c r="C111" s="41"/>
      <c r="D111" s="227" t="s">
        <v>158</v>
      </c>
      <c r="E111" s="41"/>
      <c r="F111" s="228" t="s">
        <v>427</v>
      </c>
      <c r="G111" s="41"/>
      <c r="H111" s="41"/>
      <c r="I111" s="229"/>
      <c r="J111" s="41"/>
      <c r="K111" s="41"/>
      <c r="L111" s="45"/>
      <c r="M111" s="230"/>
      <c r="N111" s="231"/>
      <c r="O111" s="86"/>
      <c r="P111" s="86"/>
      <c r="Q111" s="86"/>
      <c r="R111" s="86"/>
      <c r="S111" s="86"/>
      <c r="T111" s="87"/>
      <c r="U111" s="39"/>
      <c r="V111" s="39"/>
      <c r="W111" s="39"/>
      <c r="X111" s="39"/>
      <c r="Y111" s="39"/>
      <c r="Z111" s="39"/>
      <c r="AA111" s="39"/>
      <c r="AB111" s="39"/>
      <c r="AC111" s="39"/>
      <c r="AD111" s="39"/>
      <c r="AE111" s="39"/>
      <c r="AT111" s="18" t="s">
        <v>158</v>
      </c>
      <c r="AU111" s="18" t="s">
        <v>82</v>
      </c>
    </row>
    <row r="112" s="2" customFormat="1">
      <c r="A112" s="39"/>
      <c r="B112" s="40"/>
      <c r="C112" s="41"/>
      <c r="D112" s="247" t="s">
        <v>198</v>
      </c>
      <c r="E112" s="41"/>
      <c r="F112" s="248" t="s">
        <v>428</v>
      </c>
      <c r="G112" s="41"/>
      <c r="H112" s="41"/>
      <c r="I112" s="229"/>
      <c r="J112" s="41"/>
      <c r="K112" s="41"/>
      <c r="L112" s="45"/>
      <c r="M112" s="230"/>
      <c r="N112" s="231"/>
      <c r="O112" s="86"/>
      <c r="P112" s="86"/>
      <c r="Q112" s="86"/>
      <c r="R112" s="86"/>
      <c r="S112" s="86"/>
      <c r="T112" s="87"/>
      <c r="U112" s="39"/>
      <c r="V112" s="39"/>
      <c r="W112" s="39"/>
      <c r="X112" s="39"/>
      <c r="Y112" s="39"/>
      <c r="Z112" s="39"/>
      <c r="AA112" s="39"/>
      <c r="AB112" s="39"/>
      <c r="AC112" s="39"/>
      <c r="AD112" s="39"/>
      <c r="AE112" s="39"/>
      <c r="AT112" s="18" t="s">
        <v>198</v>
      </c>
      <c r="AU112" s="18" t="s">
        <v>82</v>
      </c>
    </row>
    <row r="113" s="2" customFormat="1">
      <c r="A113" s="39"/>
      <c r="B113" s="40"/>
      <c r="C113" s="41"/>
      <c r="D113" s="227" t="s">
        <v>159</v>
      </c>
      <c r="E113" s="41"/>
      <c r="F113" s="232" t="s">
        <v>429</v>
      </c>
      <c r="G113" s="41"/>
      <c r="H113" s="41"/>
      <c r="I113" s="229"/>
      <c r="J113" s="41"/>
      <c r="K113" s="41"/>
      <c r="L113" s="45"/>
      <c r="M113" s="230"/>
      <c r="N113" s="231"/>
      <c r="O113" s="86"/>
      <c r="P113" s="86"/>
      <c r="Q113" s="86"/>
      <c r="R113" s="86"/>
      <c r="S113" s="86"/>
      <c r="T113" s="87"/>
      <c r="U113" s="39"/>
      <c r="V113" s="39"/>
      <c r="W113" s="39"/>
      <c r="X113" s="39"/>
      <c r="Y113" s="39"/>
      <c r="Z113" s="39"/>
      <c r="AA113" s="39"/>
      <c r="AB113" s="39"/>
      <c r="AC113" s="39"/>
      <c r="AD113" s="39"/>
      <c r="AE113" s="39"/>
      <c r="AT113" s="18" t="s">
        <v>159</v>
      </c>
      <c r="AU113" s="18" t="s">
        <v>82</v>
      </c>
    </row>
    <row r="114" s="13" customFormat="1">
      <c r="A114" s="13"/>
      <c r="B114" s="233"/>
      <c r="C114" s="234"/>
      <c r="D114" s="227" t="s">
        <v>161</v>
      </c>
      <c r="E114" s="235" t="s">
        <v>19</v>
      </c>
      <c r="F114" s="236" t="s">
        <v>430</v>
      </c>
      <c r="G114" s="234"/>
      <c r="H114" s="237">
        <v>5</v>
      </c>
      <c r="I114" s="238"/>
      <c r="J114" s="234"/>
      <c r="K114" s="234"/>
      <c r="L114" s="239"/>
      <c r="M114" s="240"/>
      <c r="N114" s="241"/>
      <c r="O114" s="241"/>
      <c r="P114" s="241"/>
      <c r="Q114" s="241"/>
      <c r="R114" s="241"/>
      <c r="S114" s="241"/>
      <c r="T114" s="242"/>
      <c r="U114" s="13"/>
      <c r="V114" s="13"/>
      <c r="W114" s="13"/>
      <c r="X114" s="13"/>
      <c r="Y114" s="13"/>
      <c r="Z114" s="13"/>
      <c r="AA114" s="13"/>
      <c r="AB114" s="13"/>
      <c r="AC114" s="13"/>
      <c r="AD114" s="13"/>
      <c r="AE114" s="13"/>
      <c r="AT114" s="243" t="s">
        <v>161</v>
      </c>
      <c r="AU114" s="243" t="s">
        <v>82</v>
      </c>
      <c r="AV114" s="13" t="s">
        <v>82</v>
      </c>
      <c r="AW114" s="13" t="s">
        <v>35</v>
      </c>
      <c r="AX114" s="13" t="s">
        <v>80</v>
      </c>
      <c r="AY114" s="243" t="s">
        <v>150</v>
      </c>
    </row>
    <row r="115" s="2" customFormat="1" ht="21.75" customHeight="1">
      <c r="A115" s="39"/>
      <c r="B115" s="40"/>
      <c r="C115" s="214" t="s">
        <v>211</v>
      </c>
      <c r="D115" s="214" t="s">
        <v>152</v>
      </c>
      <c r="E115" s="215" t="s">
        <v>431</v>
      </c>
      <c r="F115" s="216" t="s">
        <v>432</v>
      </c>
      <c r="G115" s="217" t="s">
        <v>326</v>
      </c>
      <c r="H115" s="218">
        <v>9</v>
      </c>
      <c r="I115" s="219"/>
      <c r="J115" s="220">
        <f>ROUND(I115*H115,2)</f>
        <v>0</v>
      </c>
      <c r="K115" s="216" t="s">
        <v>195</v>
      </c>
      <c r="L115" s="45"/>
      <c r="M115" s="221" t="s">
        <v>19</v>
      </c>
      <c r="N115" s="222" t="s">
        <v>46</v>
      </c>
      <c r="O115" s="86"/>
      <c r="P115" s="223">
        <f>O115*H115</f>
        <v>0</v>
      </c>
      <c r="Q115" s="223">
        <v>0</v>
      </c>
      <c r="R115" s="223">
        <f>Q115*H115</f>
        <v>0</v>
      </c>
      <c r="S115" s="223">
        <v>0</v>
      </c>
      <c r="T115" s="224">
        <f>S115*H115</f>
        <v>0</v>
      </c>
      <c r="U115" s="39"/>
      <c r="V115" s="39"/>
      <c r="W115" s="39"/>
      <c r="X115" s="39"/>
      <c r="Y115" s="39"/>
      <c r="Z115" s="39"/>
      <c r="AA115" s="39"/>
      <c r="AB115" s="39"/>
      <c r="AC115" s="39"/>
      <c r="AD115" s="39"/>
      <c r="AE115" s="39"/>
      <c r="AR115" s="225" t="s">
        <v>156</v>
      </c>
      <c r="AT115" s="225" t="s">
        <v>152</v>
      </c>
      <c r="AU115" s="225" t="s">
        <v>82</v>
      </c>
      <c r="AY115" s="18" t="s">
        <v>150</v>
      </c>
      <c r="BE115" s="226">
        <f>IF(N115="základní",J115,0)</f>
        <v>0</v>
      </c>
      <c r="BF115" s="226">
        <f>IF(N115="snížená",J115,0)</f>
        <v>0</v>
      </c>
      <c r="BG115" s="226">
        <f>IF(N115="zákl. přenesená",J115,0)</f>
        <v>0</v>
      </c>
      <c r="BH115" s="226">
        <f>IF(N115="sníž. přenesená",J115,0)</f>
        <v>0</v>
      </c>
      <c r="BI115" s="226">
        <f>IF(N115="nulová",J115,0)</f>
        <v>0</v>
      </c>
      <c r="BJ115" s="18" t="s">
        <v>156</v>
      </c>
      <c r="BK115" s="226">
        <f>ROUND(I115*H115,2)</f>
        <v>0</v>
      </c>
      <c r="BL115" s="18" t="s">
        <v>156</v>
      </c>
      <c r="BM115" s="225" t="s">
        <v>433</v>
      </c>
    </row>
    <row r="116" s="2" customFormat="1">
      <c r="A116" s="39"/>
      <c r="B116" s="40"/>
      <c r="C116" s="41"/>
      <c r="D116" s="227" t="s">
        <v>158</v>
      </c>
      <c r="E116" s="41"/>
      <c r="F116" s="228" t="s">
        <v>434</v>
      </c>
      <c r="G116" s="41"/>
      <c r="H116" s="41"/>
      <c r="I116" s="229"/>
      <c r="J116" s="41"/>
      <c r="K116" s="41"/>
      <c r="L116" s="45"/>
      <c r="M116" s="230"/>
      <c r="N116" s="231"/>
      <c r="O116" s="86"/>
      <c r="P116" s="86"/>
      <c r="Q116" s="86"/>
      <c r="R116" s="86"/>
      <c r="S116" s="86"/>
      <c r="T116" s="87"/>
      <c r="U116" s="39"/>
      <c r="V116" s="39"/>
      <c r="W116" s="39"/>
      <c r="X116" s="39"/>
      <c r="Y116" s="39"/>
      <c r="Z116" s="39"/>
      <c r="AA116" s="39"/>
      <c r="AB116" s="39"/>
      <c r="AC116" s="39"/>
      <c r="AD116" s="39"/>
      <c r="AE116" s="39"/>
      <c r="AT116" s="18" t="s">
        <v>158</v>
      </c>
      <c r="AU116" s="18" t="s">
        <v>82</v>
      </c>
    </row>
    <row r="117" s="2" customFormat="1">
      <c r="A117" s="39"/>
      <c r="B117" s="40"/>
      <c r="C117" s="41"/>
      <c r="D117" s="247" t="s">
        <v>198</v>
      </c>
      <c r="E117" s="41"/>
      <c r="F117" s="248" t="s">
        <v>435</v>
      </c>
      <c r="G117" s="41"/>
      <c r="H117" s="41"/>
      <c r="I117" s="229"/>
      <c r="J117" s="41"/>
      <c r="K117" s="41"/>
      <c r="L117" s="45"/>
      <c r="M117" s="230"/>
      <c r="N117" s="231"/>
      <c r="O117" s="86"/>
      <c r="P117" s="86"/>
      <c r="Q117" s="86"/>
      <c r="R117" s="86"/>
      <c r="S117" s="86"/>
      <c r="T117" s="87"/>
      <c r="U117" s="39"/>
      <c r="V117" s="39"/>
      <c r="W117" s="39"/>
      <c r="X117" s="39"/>
      <c r="Y117" s="39"/>
      <c r="Z117" s="39"/>
      <c r="AA117" s="39"/>
      <c r="AB117" s="39"/>
      <c r="AC117" s="39"/>
      <c r="AD117" s="39"/>
      <c r="AE117" s="39"/>
      <c r="AT117" s="18" t="s">
        <v>198</v>
      </c>
      <c r="AU117" s="18" t="s">
        <v>82</v>
      </c>
    </row>
    <row r="118" s="13" customFormat="1">
      <c r="A118" s="13"/>
      <c r="B118" s="233"/>
      <c r="C118" s="234"/>
      <c r="D118" s="227" t="s">
        <v>161</v>
      </c>
      <c r="E118" s="235" t="s">
        <v>19</v>
      </c>
      <c r="F118" s="236" t="s">
        <v>436</v>
      </c>
      <c r="G118" s="234"/>
      <c r="H118" s="237">
        <v>9</v>
      </c>
      <c r="I118" s="238"/>
      <c r="J118" s="234"/>
      <c r="K118" s="234"/>
      <c r="L118" s="239"/>
      <c r="M118" s="240"/>
      <c r="N118" s="241"/>
      <c r="O118" s="241"/>
      <c r="P118" s="241"/>
      <c r="Q118" s="241"/>
      <c r="R118" s="241"/>
      <c r="S118" s="241"/>
      <c r="T118" s="242"/>
      <c r="U118" s="13"/>
      <c r="V118" s="13"/>
      <c r="W118" s="13"/>
      <c r="X118" s="13"/>
      <c r="Y118" s="13"/>
      <c r="Z118" s="13"/>
      <c r="AA118" s="13"/>
      <c r="AB118" s="13"/>
      <c r="AC118" s="13"/>
      <c r="AD118" s="13"/>
      <c r="AE118" s="13"/>
      <c r="AT118" s="243" t="s">
        <v>161</v>
      </c>
      <c r="AU118" s="243" t="s">
        <v>82</v>
      </c>
      <c r="AV118" s="13" t="s">
        <v>82</v>
      </c>
      <c r="AW118" s="13" t="s">
        <v>35</v>
      </c>
      <c r="AX118" s="13" t="s">
        <v>80</v>
      </c>
      <c r="AY118" s="243" t="s">
        <v>150</v>
      </c>
    </row>
    <row r="119" s="12" customFormat="1" ht="22.8" customHeight="1">
      <c r="A119" s="12"/>
      <c r="B119" s="198"/>
      <c r="C119" s="199"/>
      <c r="D119" s="200" t="s">
        <v>72</v>
      </c>
      <c r="E119" s="212" t="s">
        <v>211</v>
      </c>
      <c r="F119" s="212" t="s">
        <v>437</v>
      </c>
      <c r="G119" s="199"/>
      <c r="H119" s="199"/>
      <c r="I119" s="202"/>
      <c r="J119" s="213">
        <f>BK119</f>
        <v>0</v>
      </c>
      <c r="K119" s="199"/>
      <c r="L119" s="204"/>
      <c r="M119" s="205"/>
      <c r="N119" s="206"/>
      <c r="O119" s="206"/>
      <c r="P119" s="207">
        <f>SUM(P120:P142)</f>
        <v>0</v>
      </c>
      <c r="Q119" s="206"/>
      <c r="R119" s="207">
        <f>SUM(R120:R142)</f>
        <v>21.805</v>
      </c>
      <c r="S119" s="206"/>
      <c r="T119" s="208">
        <f>SUM(T120:T142)</f>
        <v>0.0504</v>
      </c>
      <c r="U119" s="12"/>
      <c r="V119" s="12"/>
      <c r="W119" s="12"/>
      <c r="X119" s="12"/>
      <c r="Y119" s="12"/>
      <c r="Z119" s="12"/>
      <c r="AA119" s="12"/>
      <c r="AB119" s="12"/>
      <c r="AC119" s="12"/>
      <c r="AD119" s="12"/>
      <c r="AE119" s="12"/>
      <c r="AR119" s="209" t="s">
        <v>80</v>
      </c>
      <c r="AT119" s="210" t="s">
        <v>72</v>
      </c>
      <c r="AU119" s="210" t="s">
        <v>80</v>
      </c>
      <c r="AY119" s="209" t="s">
        <v>150</v>
      </c>
      <c r="BK119" s="211">
        <f>SUM(BK120:BK142)</f>
        <v>0</v>
      </c>
    </row>
    <row r="120" s="2" customFormat="1" ht="49.05" customHeight="1">
      <c r="A120" s="39"/>
      <c r="B120" s="40"/>
      <c r="C120" s="214" t="s">
        <v>223</v>
      </c>
      <c r="D120" s="214" t="s">
        <v>152</v>
      </c>
      <c r="E120" s="215" t="s">
        <v>438</v>
      </c>
      <c r="F120" s="216" t="s">
        <v>439</v>
      </c>
      <c r="G120" s="217" t="s">
        <v>187</v>
      </c>
      <c r="H120" s="218">
        <v>1</v>
      </c>
      <c r="I120" s="219"/>
      <c r="J120" s="220">
        <f>ROUND(I120*H120,2)</f>
        <v>0</v>
      </c>
      <c r="K120" s="216" t="s">
        <v>19</v>
      </c>
      <c r="L120" s="45"/>
      <c r="M120" s="221" t="s">
        <v>19</v>
      </c>
      <c r="N120" s="222" t="s">
        <v>46</v>
      </c>
      <c r="O120" s="86"/>
      <c r="P120" s="223">
        <f>O120*H120</f>
        <v>0</v>
      </c>
      <c r="Q120" s="223">
        <v>0</v>
      </c>
      <c r="R120" s="223">
        <f>Q120*H120</f>
        <v>0</v>
      </c>
      <c r="S120" s="223">
        <v>0</v>
      </c>
      <c r="T120" s="224">
        <f>S120*H120</f>
        <v>0</v>
      </c>
      <c r="U120" s="39"/>
      <c r="V120" s="39"/>
      <c r="W120" s="39"/>
      <c r="X120" s="39"/>
      <c r="Y120" s="39"/>
      <c r="Z120" s="39"/>
      <c r="AA120" s="39"/>
      <c r="AB120" s="39"/>
      <c r="AC120" s="39"/>
      <c r="AD120" s="39"/>
      <c r="AE120" s="39"/>
      <c r="AR120" s="225" t="s">
        <v>156</v>
      </c>
      <c r="AT120" s="225" t="s">
        <v>152</v>
      </c>
      <c r="AU120" s="225" t="s">
        <v>82</v>
      </c>
      <c r="AY120" s="18" t="s">
        <v>150</v>
      </c>
      <c r="BE120" s="226">
        <f>IF(N120="základní",J120,0)</f>
        <v>0</v>
      </c>
      <c r="BF120" s="226">
        <f>IF(N120="snížená",J120,0)</f>
        <v>0</v>
      </c>
      <c r="BG120" s="226">
        <f>IF(N120="zákl. přenesená",J120,0)</f>
        <v>0</v>
      </c>
      <c r="BH120" s="226">
        <f>IF(N120="sníž. přenesená",J120,0)</f>
        <v>0</v>
      </c>
      <c r="BI120" s="226">
        <f>IF(N120="nulová",J120,0)</f>
        <v>0</v>
      </c>
      <c r="BJ120" s="18" t="s">
        <v>156</v>
      </c>
      <c r="BK120" s="226">
        <f>ROUND(I120*H120,2)</f>
        <v>0</v>
      </c>
      <c r="BL120" s="18" t="s">
        <v>156</v>
      </c>
      <c r="BM120" s="225" t="s">
        <v>440</v>
      </c>
    </row>
    <row r="121" s="2" customFormat="1">
      <c r="A121" s="39"/>
      <c r="B121" s="40"/>
      <c r="C121" s="41"/>
      <c r="D121" s="227" t="s">
        <v>158</v>
      </c>
      <c r="E121" s="41"/>
      <c r="F121" s="228" t="s">
        <v>439</v>
      </c>
      <c r="G121" s="41"/>
      <c r="H121" s="41"/>
      <c r="I121" s="229"/>
      <c r="J121" s="41"/>
      <c r="K121" s="41"/>
      <c r="L121" s="45"/>
      <c r="M121" s="230"/>
      <c r="N121" s="231"/>
      <c r="O121" s="86"/>
      <c r="P121" s="86"/>
      <c r="Q121" s="86"/>
      <c r="R121" s="86"/>
      <c r="S121" s="86"/>
      <c r="T121" s="87"/>
      <c r="U121" s="39"/>
      <c r="V121" s="39"/>
      <c r="W121" s="39"/>
      <c r="X121" s="39"/>
      <c r="Y121" s="39"/>
      <c r="Z121" s="39"/>
      <c r="AA121" s="39"/>
      <c r="AB121" s="39"/>
      <c r="AC121" s="39"/>
      <c r="AD121" s="39"/>
      <c r="AE121" s="39"/>
      <c r="AT121" s="18" t="s">
        <v>158</v>
      </c>
      <c r="AU121" s="18" t="s">
        <v>82</v>
      </c>
    </row>
    <row r="122" s="2" customFormat="1">
      <c r="A122" s="39"/>
      <c r="B122" s="40"/>
      <c r="C122" s="41"/>
      <c r="D122" s="227" t="s">
        <v>159</v>
      </c>
      <c r="E122" s="41"/>
      <c r="F122" s="232" t="s">
        <v>441</v>
      </c>
      <c r="G122" s="41"/>
      <c r="H122" s="41"/>
      <c r="I122" s="229"/>
      <c r="J122" s="41"/>
      <c r="K122" s="41"/>
      <c r="L122" s="45"/>
      <c r="M122" s="230"/>
      <c r="N122" s="231"/>
      <c r="O122" s="86"/>
      <c r="P122" s="86"/>
      <c r="Q122" s="86"/>
      <c r="R122" s="86"/>
      <c r="S122" s="86"/>
      <c r="T122" s="87"/>
      <c r="U122" s="39"/>
      <c r="V122" s="39"/>
      <c r="W122" s="39"/>
      <c r="X122" s="39"/>
      <c r="Y122" s="39"/>
      <c r="Z122" s="39"/>
      <c r="AA122" s="39"/>
      <c r="AB122" s="39"/>
      <c r="AC122" s="39"/>
      <c r="AD122" s="39"/>
      <c r="AE122" s="39"/>
      <c r="AT122" s="18" t="s">
        <v>159</v>
      </c>
      <c r="AU122" s="18" t="s">
        <v>82</v>
      </c>
    </row>
    <row r="123" s="2" customFormat="1" ht="37.8" customHeight="1">
      <c r="A123" s="39"/>
      <c r="B123" s="40"/>
      <c r="C123" s="214" t="s">
        <v>231</v>
      </c>
      <c r="D123" s="214" t="s">
        <v>152</v>
      </c>
      <c r="E123" s="215" t="s">
        <v>442</v>
      </c>
      <c r="F123" s="216" t="s">
        <v>443</v>
      </c>
      <c r="G123" s="217" t="s">
        <v>187</v>
      </c>
      <c r="H123" s="218">
        <v>1</v>
      </c>
      <c r="I123" s="219"/>
      <c r="J123" s="220">
        <f>ROUND(I123*H123,2)</f>
        <v>0</v>
      </c>
      <c r="K123" s="216" t="s">
        <v>19</v>
      </c>
      <c r="L123" s="45"/>
      <c r="M123" s="221" t="s">
        <v>19</v>
      </c>
      <c r="N123" s="222" t="s">
        <v>46</v>
      </c>
      <c r="O123" s="86"/>
      <c r="P123" s="223">
        <f>O123*H123</f>
        <v>0</v>
      </c>
      <c r="Q123" s="223">
        <v>0</v>
      </c>
      <c r="R123" s="223">
        <f>Q123*H123</f>
        <v>0</v>
      </c>
      <c r="S123" s="223">
        <v>0.0504</v>
      </c>
      <c r="T123" s="224">
        <f>S123*H123</f>
        <v>0.0504</v>
      </c>
      <c r="U123" s="39"/>
      <c r="V123" s="39"/>
      <c r="W123" s="39"/>
      <c r="X123" s="39"/>
      <c r="Y123" s="39"/>
      <c r="Z123" s="39"/>
      <c r="AA123" s="39"/>
      <c r="AB123" s="39"/>
      <c r="AC123" s="39"/>
      <c r="AD123" s="39"/>
      <c r="AE123" s="39"/>
      <c r="AR123" s="225" t="s">
        <v>156</v>
      </c>
      <c r="AT123" s="225" t="s">
        <v>152</v>
      </c>
      <c r="AU123" s="225" t="s">
        <v>82</v>
      </c>
      <c r="AY123" s="18" t="s">
        <v>150</v>
      </c>
      <c r="BE123" s="226">
        <f>IF(N123="základní",J123,0)</f>
        <v>0</v>
      </c>
      <c r="BF123" s="226">
        <f>IF(N123="snížená",J123,0)</f>
        <v>0</v>
      </c>
      <c r="BG123" s="226">
        <f>IF(N123="zákl. přenesená",J123,0)</f>
        <v>0</v>
      </c>
      <c r="BH123" s="226">
        <f>IF(N123="sníž. přenesená",J123,0)</f>
        <v>0</v>
      </c>
      <c r="BI123" s="226">
        <f>IF(N123="nulová",J123,0)</f>
        <v>0</v>
      </c>
      <c r="BJ123" s="18" t="s">
        <v>156</v>
      </c>
      <c r="BK123" s="226">
        <f>ROUND(I123*H123,2)</f>
        <v>0</v>
      </c>
      <c r="BL123" s="18" t="s">
        <v>156</v>
      </c>
      <c r="BM123" s="225" t="s">
        <v>444</v>
      </c>
    </row>
    <row r="124" s="2" customFormat="1">
      <c r="A124" s="39"/>
      <c r="B124" s="40"/>
      <c r="C124" s="41"/>
      <c r="D124" s="227" t="s">
        <v>158</v>
      </c>
      <c r="E124" s="41"/>
      <c r="F124" s="228" t="s">
        <v>443</v>
      </c>
      <c r="G124" s="41"/>
      <c r="H124" s="41"/>
      <c r="I124" s="229"/>
      <c r="J124" s="41"/>
      <c r="K124" s="41"/>
      <c r="L124" s="45"/>
      <c r="M124" s="230"/>
      <c r="N124" s="231"/>
      <c r="O124" s="86"/>
      <c r="P124" s="86"/>
      <c r="Q124" s="86"/>
      <c r="R124" s="86"/>
      <c r="S124" s="86"/>
      <c r="T124" s="87"/>
      <c r="U124" s="39"/>
      <c r="V124" s="39"/>
      <c r="W124" s="39"/>
      <c r="X124" s="39"/>
      <c r="Y124" s="39"/>
      <c r="Z124" s="39"/>
      <c r="AA124" s="39"/>
      <c r="AB124" s="39"/>
      <c r="AC124" s="39"/>
      <c r="AD124" s="39"/>
      <c r="AE124" s="39"/>
      <c r="AT124" s="18" t="s">
        <v>158</v>
      </c>
      <c r="AU124" s="18" t="s">
        <v>82</v>
      </c>
    </row>
    <row r="125" s="2" customFormat="1">
      <c r="A125" s="39"/>
      <c r="B125" s="40"/>
      <c r="C125" s="41"/>
      <c r="D125" s="227" t="s">
        <v>159</v>
      </c>
      <c r="E125" s="41"/>
      <c r="F125" s="232" t="s">
        <v>445</v>
      </c>
      <c r="G125" s="41"/>
      <c r="H125" s="41"/>
      <c r="I125" s="229"/>
      <c r="J125" s="41"/>
      <c r="K125" s="41"/>
      <c r="L125" s="45"/>
      <c r="M125" s="230"/>
      <c r="N125" s="231"/>
      <c r="O125" s="86"/>
      <c r="P125" s="86"/>
      <c r="Q125" s="86"/>
      <c r="R125" s="86"/>
      <c r="S125" s="86"/>
      <c r="T125" s="87"/>
      <c r="U125" s="39"/>
      <c r="V125" s="39"/>
      <c r="W125" s="39"/>
      <c r="X125" s="39"/>
      <c r="Y125" s="39"/>
      <c r="Z125" s="39"/>
      <c r="AA125" s="39"/>
      <c r="AB125" s="39"/>
      <c r="AC125" s="39"/>
      <c r="AD125" s="39"/>
      <c r="AE125" s="39"/>
      <c r="AT125" s="18" t="s">
        <v>159</v>
      </c>
      <c r="AU125" s="18" t="s">
        <v>82</v>
      </c>
    </row>
    <row r="126" s="2" customFormat="1" ht="24.15" customHeight="1">
      <c r="A126" s="39"/>
      <c r="B126" s="40"/>
      <c r="C126" s="214" t="s">
        <v>238</v>
      </c>
      <c r="D126" s="214" t="s">
        <v>152</v>
      </c>
      <c r="E126" s="215" t="s">
        <v>446</v>
      </c>
      <c r="F126" s="216" t="s">
        <v>447</v>
      </c>
      <c r="G126" s="217" t="s">
        <v>261</v>
      </c>
      <c r="H126" s="218">
        <v>30</v>
      </c>
      <c r="I126" s="219"/>
      <c r="J126" s="220">
        <f>ROUND(I126*H126,2)</f>
        <v>0</v>
      </c>
      <c r="K126" s="216" t="s">
        <v>195</v>
      </c>
      <c r="L126" s="45"/>
      <c r="M126" s="221" t="s">
        <v>19</v>
      </c>
      <c r="N126" s="222" t="s">
        <v>46</v>
      </c>
      <c r="O126" s="86"/>
      <c r="P126" s="223">
        <f>O126*H126</f>
        <v>0</v>
      </c>
      <c r="Q126" s="223">
        <v>0.13800000000000001</v>
      </c>
      <c r="R126" s="223">
        <f>Q126*H126</f>
        <v>4.1400000000000006</v>
      </c>
      <c r="S126" s="223">
        <v>0</v>
      </c>
      <c r="T126" s="224">
        <f>S126*H126</f>
        <v>0</v>
      </c>
      <c r="U126" s="39"/>
      <c r="V126" s="39"/>
      <c r="W126" s="39"/>
      <c r="X126" s="39"/>
      <c r="Y126" s="39"/>
      <c r="Z126" s="39"/>
      <c r="AA126" s="39"/>
      <c r="AB126" s="39"/>
      <c r="AC126" s="39"/>
      <c r="AD126" s="39"/>
      <c r="AE126" s="39"/>
      <c r="AR126" s="225" t="s">
        <v>156</v>
      </c>
      <c r="AT126" s="225" t="s">
        <v>152</v>
      </c>
      <c r="AU126" s="225" t="s">
        <v>82</v>
      </c>
      <c r="AY126" s="18" t="s">
        <v>150</v>
      </c>
      <c r="BE126" s="226">
        <f>IF(N126="základní",J126,0)</f>
        <v>0</v>
      </c>
      <c r="BF126" s="226">
        <f>IF(N126="snížená",J126,0)</f>
        <v>0</v>
      </c>
      <c r="BG126" s="226">
        <f>IF(N126="zákl. přenesená",J126,0)</f>
        <v>0</v>
      </c>
      <c r="BH126" s="226">
        <f>IF(N126="sníž. přenesená",J126,0)</f>
        <v>0</v>
      </c>
      <c r="BI126" s="226">
        <f>IF(N126="nulová",J126,0)</f>
        <v>0</v>
      </c>
      <c r="BJ126" s="18" t="s">
        <v>156</v>
      </c>
      <c r="BK126" s="226">
        <f>ROUND(I126*H126,2)</f>
        <v>0</v>
      </c>
      <c r="BL126" s="18" t="s">
        <v>156</v>
      </c>
      <c r="BM126" s="225" t="s">
        <v>448</v>
      </c>
    </row>
    <row r="127" s="2" customFormat="1">
      <c r="A127" s="39"/>
      <c r="B127" s="40"/>
      <c r="C127" s="41"/>
      <c r="D127" s="227" t="s">
        <v>158</v>
      </c>
      <c r="E127" s="41"/>
      <c r="F127" s="228" t="s">
        <v>449</v>
      </c>
      <c r="G127" s="41"/>
      <c r="H127" s="41"/>
      <c r="I127" s="229"/>
      <c r="J127" s="41"/>
      <c r="K127" s="41"/>
      <c r="L127" s="45"/>
      <c r="M127" s="230"/>
      <c r="N127" s="231"/>
      <c r="O127" s="86"/>
      <c r="P127" s="86"/>
      <c r="Q127" s="86"/>
      <c r="R127" s="86"/>
      <c r="S127" s="86"/>
      <c r="T127" s="87"/>
      <c r="U127" s="39"/>
      <c r="V127" s="39"/>
      <c r="W127" s="39"/>
      <c r="X127" s="39"/>
      <c r="Y127" s="39"/>
      <c r="Z127" s="39"/>
      <c r="AA127" s="39"/>
      <c r="AB127" s="39"/>
      <c r="AC127" s="39"/>
      <c r="AD127" s="39"/>
      <c r="AE127" s="39"/>
      <c r="AT127" s="18" t="s">
        <v>158</v>
      </c>
      <c r="AU127" s="18" t="s">
        <v>82</v>
      </c>
    </row>
    <row r="128" s="2" customFormat="1">
      <c r="A128" s="39"/>
      <c r="B128" s="40"/>
      <c r="C128" s="41"/>
      <c r="D128" s="247" t="s">
        <v>198</v>
      </c>
      <c r="E128" s="41"/>
      <c r="F128" s="248" t="s">
        <v>450</v>
      </c>
      <c r="G128" s="41"/>
      <c r="H128" s="41"/>
      <c r="I128" s="229"/>
      <c r="J128" s="41"/>
      <c r="K128" s="41"/>
      <c r="L128" s="45"/>
      <c r="M128" s="230"/>
      <c r="N128" s="231"/>
      <c r="O128" s="86"/>
      <c r="P128" s="86"/>
      <c r="Q128" s="86"/>
      <c r="R128" s="86"/>
      <c r="S128" s="86"/>
      <c r="T128" s="87"/>
      <c r="U128" s="39"/>
      <c r="V128" s="39"/>
      <c r="W128" s="39"/>
      <c r="X128" s="39"/>
      <c r="Y128" s="39"/>
      <c r="Z128" s="39"/>
      <c r="AA128" s="39"/>
      <c r="AB128" s="39"/>
      <c r="AC128" s="39"/>
      <c r="AD128" s="39"/>
      <c r="AE128" s="39"/>
      <c r="AT128" s="18" t="s">
        <v>198</v>
      </c>
      <c r="AU128" s="18" t="s">
        <v>82</v>
      </c>
    </row>
    <row r="129" s="14" customFormat="1">
      <c r="A129" s="14"/>
      <c r="B129" s="249"/>
      <c r="C129" s="250"/>
      <c r="D129" s="227" t="s">
        <v>161</v>
      </c>
      <c r="E129" s="251" t="s">
        <v>19</v>
      </c>
      <c r="F129" s="252" t="s">
        <v>451</v>
      </c>
      <c r="G129" s="250"/>
      <c r="H129" s="251" t="s">
        <v>19</v>
      </c>
      <c r="I129" s="253"/>
      <c r="J129" s="250"/>
      <c r="K129" s="250"/>
      <c r="L129" s="254"/>
      <c r="M129" s="255"/>
      <c r="N129" s="256"/>
      <c r="O129" s="256"/>
      <c r="P129" s="256"/>
      <c r="Q129" s="256"/>
      <c r="R129" s="256"/>
      <c r="S129" s="256"/>
      <c r="T129" s="257"/>
      <c r="U129" s="14"/>
      <c r="V129" s="14"/>
      <c r="W129" s="14"/>
      <c r="X129" s="14"/>
      <c r="Y129" s="14"/>
      <c r="Z129" s="14"/>
      <c r="AA129" s="14"/>
      <c r="AB129" s="14"/>
      <c r="AC129" s="14"/>
      <c r="AD129" s="14"/>
      <c r="AE129" s="14"/>
      <c r="AT129" s="258" t="s">
        <v>161</v>
      </c>
      <c r="AU129" s="258" t="s">
        <v>82</v>
      </c>
      <c r="AV129" s="14" t="s">
        <v>80</v>
      </c>
      <c r="AW129" s="14" t="s">
        <v>35</v>
      </c>
      <c r="AX129" s="14" t="s">
        <v>73</v>
      </c>
      <c r="AY129" s="258" t="s">
        <v>150</v>
      </c>
    </row>
    <row r="130" s="13" customFormat="1">
      <c r="A130" s="13"/>
      <c r="B130" s="233"/>
      <c r="C130" s="234"/>
      <c r="D130" s="227" t="s">
        <v>161</v>
      </c>
      <c r="E130" s="235" t="s">
        <v>19</v>
      </c>
      <c r="F130" s="236" t="s">
        <v>452</v>
      </c>
      <c r="G130" s="234"/>
      <c r="H130" s="237">
        <v>15</v>
      </c>
      <c r="I130" s="238"/>
      <c r="J130" s="234"/>
      <c r="K130" s="234"/>
      <c r="L130" s="239"/>
      <c r="M130" s="240"/>
      <c r="N130" s="241"/>
      <c r="O130" s="241"/>
      <c r="P130" s="241"/>
      <c r="Q130" s="241"/>
      <c r="R130" s="241"/>
      <c r="S130" s="241"/>
      <c r="T130" s="242"/>
      <c r="U130" s="13"/>
      <c r="V130" s="13"/>
      <c r="W130" s="13"/>
      <c r="X130" s="13"/>
      <c r="Y130" s="13"/>
      <c r="Z130" s="13"/>
      <c r="AA130" s="13"/>
      <c r="AB130" s="13"/>
      <c r="AC130" s="13"/>
      <c r="AD130" s="13"/>
      <c r="AE130" s="13"/>
      <c r="AT130" s="243" t="s">
        <v>161</v>
      </c>
      <c r="AU130" s="243" t="s">
        <v>82</v>
      </c>
      <c r="AV130" s="13" t="s">
        <v>82</v>
      </c>
      <c r="AW130" s="13" t="s">
        <v>35</v>
      </c>
      <c r="AX130" s="13" t="s">
        <v>73</v>
      </c>
      <c r="AY130" s="243" t="s">
        <v>150</v>
      </c>
    </row>
    <row r="131" s="13" customFormat="1">
      <c r="A131" s="13"/>
      <c r="B131" s="233"/>
      <c r="C131" s="234"/>
      <c r="D131" s="227" t="s">
        <v>161</v>
      </c>
      <c r="E131" s="235" t="s">
        <v>19</v>
      </c>
      <c r="F131" s="236" t="s">
        <v>453</v>
      </c>
      <c r="G131" s="234"/>
      <c r="H131" s="237">
        <v>15</v>
      </c>
      <c r="I131" s="238"/>
      <c r="J131" s="234"/>
      <c r="K131" s="234"/>
      <c r="L131" s="239"/>
      <c r="M131" s="240"/>
      <c r="N131" s="241"/>
      <c r="O131" s="241"/>
      <c r="P131" s="241"/>
      <c r="Q131" s="241"/>
      <c r="R131" s="241"/>
      <c r="S131" s="241"/>
      <c r="T131" s="242"/>
      <c r="U131" s="13"/>
      <c r="V131" s="13"/>
      <c r="W131" s="13"/>
      <c r="X131" s="13"/>
      <c r="Y131" s="13"/>
      <c r="Z131" s="13"/>
      <c r="AA131" s="13"/>
      <c r="AB131" s="13"/>
      <c r="AC131" s="13"/>
      <c r="AD131" s="13"/>
      <c r="AE131" s="13"/>
      <c r="AT131" s="243" t="s">
        <v>161</v>
      </c>
      <c r="AU131" s="243" t="s">
        <v>82</v>
      </c>
      <c r="AV131" s="13" t="s">
        <v>82</v>
      </c>
      <c r="AW131" s="13" t="s">
        <v>35</v>
      </c>
      <c r="AX131" s="13" t="s">
        <v>73</v>
      </c>
      <c r="AY131" s="243" t="s">
        <v>150</v>
      </c>
    </row>
    <row r="132" s="2" customFormat="1" ht="24.15" customHeight="1">
      <c r="A132" s="39"/>
      <c r="B132" s="40"/>
      <c r="C132" s="214" t="s">
        <v>249</v>
      </c>
      <c r="D132" s="214" t="s">
        <v>152</v>
      </c>
      <c r="E132" s="215" t="s">
        <v>454</v>
      </c>
      <c r="F132" s="216" t="s">
        <v>455</v>
      </c>
      <c r="G132" s="217" t="s">
        <v>261</v>
      </c>
      <c r="H132" s="218">
        <v>30</v>
      </c>
      <c r="I132" s="219"/>
      <c r="J132" s="220">
        <f>ROUND(I132*H132,2)</f>
        <v>0</v>
      </c>
      <c r="K132" s="216" t="s">
        <v>195</v>
      </c>
      <c r="L132" s="45"/>
      <c r="M132" s="221" t="s">
        <v>19</v>
      </c>
      <c r="N132" s="222" t="s">
        <v>46</v>
      </c>
      <c r="O132" s="86"/>
      <c r="P132" s="223">
        <f>O132*H132</f>
        <v>0</v>
      </c>
      <c r="Q132" s="223">
        <v>0.083500000000000005</v>
      </c>
      <c r="R132" s="223">
        <f>Q132*H132</f>
        <v>2.5050000000000003</v>
      </c>
      <c r="S132" s="223">
        <v>0</v>
      </c>
      <c r="T132" s="224">
        <f>S132*H132</f>
        <v>0</v>
      </c>
      <c r="U132" s="39"/>
      <c r="V132" s="39"/>
      <c r="W132" s="39"/>
      <c r="X132" s="39"/>
      <c r="Y132" s="39"/>
      <c r="Z132" s="39"/>
      <c r="AA132" s="39"/>
      <c r="AB132" s="39"/>
      <c r="AC132" s="39"/>
      <c r="AD132" s="39"/>
      <c r="AE132" s="39"/>
      <c r="AR132" s="225" t="s">
        <v>156</v>
      </c>
      <c r="AT132" s="225" t="s">
        <v>152</v>
      </c>
      <c r="AU132" s="225" t="s">
        <v>82</v>
      </c>
      <c r="AY132" s="18" t="s">
        <v>150</v>
      </c>
      <c r="BE132" s="226">
        <f>IF(N132="základní",J132,0)</f>
        <v>0</v>
      </c>
      <c r="BF132" s="226">
        <f>IF(N132="snížená",J132,0)</f>
        <v>0</v>
      </c>
      <c r="BG132" s="226">
        <f>IF(N132="zákl. přenesená",J132,0)</f>
        <v>0</v>
      </c>
      <c r="BH132" s="226">
        <f>IF(N132="sníž. přenesená",J132,0)</f>
        <v>0</v>
      </c>
      <c r="BI132" s="226">
        <f>IF(N132="nulová",J132,0)</f>
        <v>0</v>
      </c>
      <c r="BJ132" s="18" t="s">
        <v>156</v>
      </c>
      <c r="BK132" s="226">
        <f>ROUND(I132*H132,2)</f>
        <v>0</v>
      </c>
      <c r="BL132" s="18" t="s">
        <v>156</v>
      </c>
      <c r="BM132" s="225" t="s">
        <v>456</v>
      </c>
    </row>
    <row r="133" s="2" customFormat="1">
      <c r="A133" s="39"/>
      <c r="B133" s="40"/>
      <c r="C133" s="41"/>
      <c r="D133" s="227" t="s">
        <v>158</v>
      </c>
      <c r="E133" s="41"/>
      <c r="F133" s="228" t="s">
        <v>457</v>
      </c>
      <c r="G133" s="41"/>
      <c r="H133" s="41"/>
      <c r="I133" s="229"/>
      <c r="J133" s="41"/>
      <c r="K133" s="41"/>
      <c r="L133" s="45"/>
      <c r="M133" s="230"/>
      <c r="N133" s="231"/>
      <c r="O133" s="86"/>
      <c r="P133" s="86"/>
      <c r="Q133" s="86"/>
      <c r="R133" s="86"/>
      <c r="S133" s="86"/>
      <c r="T133" s="87"/>
      <c r="U133" s="39"/>
      <c r="V133" s="39"/>
      <c r="W133" s="39"/>
      <c r="X133" s="39"/>
      <c r="Y133" s="39"/>
      <c r="Z133" s="39"/>
      <c r="AA133" s="39"/>
      <c r="AB133" s="39"/>
      <c r="AC133" s="39"/>
      <c r="AD133" s="39"/>
      <c r="AE133" s="39"/>
      <c r="AT133" s="18" t="s">
        <v>158</v>
      </c>
      <c r="AU133" s="18" t="s">
        <v>82</v>
      </c>
    </row>
    <row r="134" s="2" customFormat="1">
      <c r="A134" s="39"/>
      <c r="B134" s="40"/>
      <c r="C134" s="41"/>
      <c r="D134" s="247" t="s">
        <v>198</v>
      </c>
      <c r="E134" s="41"/>
      <c r="F134" s="248" t="s">
        <v>458</v>
      </c>
      <c r="G134" s="41"/>
      <c r="H134" s="41"/>
      <c r="I134" s="229"/>
      <c r="J134" s="41"/>
      <c r="K134" s="41"/>
      <c r="L134" s="45"/>
      <c r="M134" s="230"/>
      <c r="N134" s="231"/>
      <c r="O134" s="86"/>
      <c r="P134" s="86"/>
      <c r="Q134" s="86"/>
      <c r="R134" s="86"/>
      <c r="S134" s="86"/>
      <c r="T134" s="87"/>
      <c r="U134" s="39"/>
      <c r="V134" s="39"/>
      <c r="W134" s="39"/>
      <c r="X134" s="39"/>
      <c r="Y134" s="39"/>
      <c r="Z134" s="39"/>
      <c r="AA134" s="39"/>
      <c r="AB134" s="39"/>
      <c r="AC134" s="39"/>
      <c r="AD134" s="39"/>
      <c r="AE134" s="39"/>
      <c r="AT134" s="18" t="s">
        <v>198</v>
      </c>
      <c r="AU134" s="18" t="s">
        <v>82</v>
      </c>
    </row>
    <row r="135" s="14" customFormat="1">
      <c r="A135" s="14"/>
      <c r="B135" s="249"/>
      <c r="C135" s="250"/>
      <c r="D135" s="227" t="s">
        <v>161</v>
      </c>
      <c r="E135" s="251" t="s">
        <v>19</v>
      </c>
      <c r="F135" s="252" t="s">
        <v>451</v>
      </c>
      <c r="G135" s="250"/>
      <c r="H135" s="251" t="s">
        <v>19</v>
      </c>
      <c r="I135" s="253"/>
      <c r="J135" s="250"/>
      <c r="K135" s="250"/>
      <c r="L135" s="254"/>
      <c r="M135" s="255"/>
      <c r="N135" s="256"/>
      <c r="O135" s="256"/>
      <c r="P135" s="256"/>
      <c r="Q135" s="256"/>
      <c r="R135" s="256"/>
      <c r="S135" s="256"/>
      <c r="T135" s="257"/>
      <c r="U135" s="14"/>
      <c r="V135" s="14"/>
      <c r="W135" s="14"/>
      <c r="X135" s="14"/>
      <c r="Y135" s="14"/>
      <c r="Z135" s="14"/>
      <c r="AA135" s="14"/>
      <c r="AB135" s="14"/>
      <c r="AC135" s="14"/>
      <c r="AD135" s="14"/>
      <c r="AE135" s="14"/>
      <c r="AT135" s="258" t="s">
        <v>161</v>
      </c>
      <c r="AU135" s="258" t="s">
        <v>82</v>
      </c>
      <c r="AV135" s="14" t="s">
        <v>80</v>
      </c>
      <c r="AW135" s="14" t="s">
        <v>35</v>
      </c>
      <c r="AX135" s="14" t="s">
        <v>73</v>
      </c>
      <c r="AY135" s="258" t="s">
        <v>150</v>
      </c>
    </row>
    <row r="136" s="13" customFormat="1">
      <c r="A136" s="13"/>
      <c r="B136" s="233"/>
      <c r="C136" s="234"/>
      <c r="D136" s="227" t="s">
        <v>161</v>
      </c>
      <c r="E136" s="235" t="s">
        <v>19</v>
      </c>
      <c r="F136" s="236" t="s">
        <v>452</v>
      </c>
      <c r="G136" s="234"/>
      <c r="H136" s="237">
        <v>15</v>
      </c>
      <c r="I136" s="238"/>
      <c r="J136" s="234"/>
      <c r="K136" s="234"/>
      <c r="L136" s="239"/>
      <c r="M136" s="240"/>
      <c r="N136" s="241"/>
      <c r="O136" s="241"/>
      <c r="P136" s="241"/>
      <c r="Q136" s="241"/>
      <c r="R136" s="241"/>
      <c r="S136" s="241"/>
      <c r="T136" s="242"/>
      <c r="U136" s="13"/>
      <c r="V136" s="13"/>
      <c r="W136" s="13"/>
      <c r="X136" s="13"/>
      <c r="Y136" s="13"/>
      <c r="Z136" s="13"/>
      <c r="AA136" s="13"/>
      <c r="AB136" s="13"/>
      <c r="AC136" s="13"/>
      <c r="AD136" s="13"/>
      <c r="AE136" s="13"/>
      <c r="AT136" s="243" t="s">
        <v>161</v>
      </c>
      <c r="AU136" s="243" t="s">
        <v>82</v>
      </c>
      <c r="AV136" s="13" t="s">
        <v>82</v>
      </c>
      <c r="AW136" s="13" t="s">
        <v>35</v>
      </c>
      <c r="AX136" s="13" t="s">
        <v>73</v>
      </c>
      <c r="AY136" s="243" t="s">
        <v>150</v>
      </c>
    </row>
    <row r="137" s="13" customFormat="1">
      <c r="A137" s="13"/>
      <c r="B137" s="233"/>
      <c r="C137" s="234"/>
      <c r="D137" s="227" t="s">
        <v>161</v>
      </c>
      <c r="E137" s="235" t="s">
        <v>19</v>
      </c>
      <c r="F137" s="236" t="s">
        <v>453</v>
      </c>
      <c r="G137" s="234"/>
      <c r="H137" s="237">
        <v>15</v>
      </c>
      <c r="I137" s="238"/>
      <c r="J137" s="234"/>
      <c r="K137" s="234"/>
      <c r="L137" s="239"/>
      <c r="M137" s="240"/>
      <c r="N137" s="241"/>
      <c r="O137" s="241"/>
      <c r="P137" s="241"/>
      <c r="Q137" s="241"/>
      <c r="R137" s="241"/>
      <c r="S137" s="241"/>
      <c r="T137" s="242"/>
      <c r="U137" s="13"/>
      <c r="V137" s="13"/>
      <c r="W137" s="13"/>
      <c r="X137" s="13"/>
      <c r="Y137" s="13"/>
      <c r="Z137" s="13"/>
      <c r="AA137" s="13"/>
      <c r="AB137" s="13"/>
      <c r="AC137" s="13"/>
      <c r="AD137" s="13"/>
      <c r="AE137" s="13"/>
      <c r="AT137" s="243" t="s">
        <v>161</v>
      </c>
      <c r="AU137" s="243" t="s">
        <v>82</v>
      </c>
      <c r="AV137" s="13" t="s">
        <v>82</v>
      </c>
      <c r="AW137" s="13" t="s">
        <v>35</v>
      </c>
      <c r="AX137" s="13" t="s">
        <v>73</v>
      </c>
      <c r="AY137" s="243" t="s">
        <v>150</v>
      </c>
    </row>
    <row r="138" s="2" customFormat="1" ht="16.5" customHeight="1">
      <c r="A138" s="39"/>
      <c r="B138" s="40"/>
      <c r="C138" s="259" t="s">
        <v>257</v>
      </c>
      <c r="D138" s="259" t="s">
        <v>258</v>
      </c>
      <c r="E138" s="260" t="s">
        <v>459</v>
      </c>
      <c r="F138" s="261" t="s">
        <v>460</v>
      </c>
      <c r="G138" s="262" t="s">
        <v>425</v>
      </c>
      <c r="H138" s="263">
        <v>10</v>
      </c>
      <c r="I138" s="264"/>
      <c r="J138" s="265">
        <f>ROUND(I138*H138,2)</f>
        <v>0</v>
      </c>
      <c r="K138" s="261" t="s">
        <v>195</v>
      </c>
      <c r="L138" s="266"/>
      <c r="M138" s="267" t="s">
        <v>19</v>
      </c>
      <c r="N138" s="268" t="s">
        <v>46</v>
      </c>
      <c r="O138" s="86"/>
      <c r="P138" s="223">
        <f>O138*H138</f>
        <v>0</v>
      </c>
      <c r="Q138" s="223">
        <v>1.516</v>
      </c>
      <c r="R138" s="223">
        <f>Q138*H138</f>
        <v>15.16</v>
      </c>
      <c r="S138" s="223">
        <v>0</v>
      </c>
      <c r="T138" s="224">
        <f>S138*H138</f>
        <v>0</v>
      </c>
      <c r="U138" s="39"/>
      <c r="V138" s="39"/>
      <c r="W138" s="39"/>
      <c r="X138" s="39"/>
      <c r="Y138" s="39"/>
      <c r="Z138" s="39"/>
      <c r="AA138" s="39"/>
      <c r="AB138" s="39"/>
      <c r="AC138" s="39"/>
      <c r="AD138" s="39"/>
      <c r="AE138" s="39"/>
      <c r="AR138" s="225" t="s">
        <v>238</v>
      </c>
      <c r="AT138" s="225" t="s">
        <v>258</v>
      </c>
      <c r="AU138" s="225" t="s">
        <v>82</v>
      </c>
      <c r="AY138" s="18" t="s">
        <v>150</v>
      </c>
      <c r="BE138" s="226">
        <f>IF(N138="základní",J138,0)</f>
        <v>0</v>
      </c>
      <c r="BF138" s="226">
        <f>IF(N138="snížená",J138,0)</f>
        <v>0</v>
      </c>
      <c r="BG138" s="226">
        <f>IF(N138="zákl. přenesená",J138,0)</f>
        <v>0</v>
      </c>
      <c r="BH138" s="226">
        <f>IF(N138="sníž. přenesená",J138,0)</f>
        <v>0</v>
      </c>
      <c r="BI138" s="226">
        <f>IF(N138="nulová",J138,0)</f>
        <v>0</v>
      </c>
      <c r="BJ138" s="18" t="s">
        <v>156</v>
      </c>
      <c r="BK138" s="226">
        <f>ROUND(I138*H138,2)</f>
        <v>0</v>
      </c>
      <c r="BL138" s="18" t="s">
        <v>156</v>
      </c>
      <c r="BM138" s="225" t="s">
        <v>461</v>
      </c>
    </row>
    <row r="139" s="2" customFormat="1">
      <c r="A139" s="39"/>
      <c r="B139" s="40"/>
      <c r="C139" s="41"/>
      <c r="D139" s="227" t="s">
        <v>158</v>
      </c>
      <c r="E139" s="41"/>
      <c r="F139" s="228" t="s">
        <v>460</v>
      </c>
      <c r="G139" s="41"/>
      <c r="H139" s="41"/>
      <c r="I139" s="229"/>
      <c r="J139" s="41"/>
      <c r="K139" s="41"/>
      <c r="L139" s="45"/>
      <c r="M139" s="230"/>
      <c r="N139" s="231"/>
      <c r="O139" s="86"/>
      <c r="P139" s="86"/>
      <c r="Q139" s="86"/>
      <c r="R139" s="86"/>
      <c r="S139" s="86"/>
      <c r="T139" s="87"/>
      <c r="U139" s="39"/>
      <c r="V139" s="39"/>
      <c r="W139" s="39"/>
      <c r="X139" s="39"/>
      <c r="Y139" s="39"/>
      <c r="Z139" s="39"/>
      <c r="AA139" s="39"/>
      <c r="AB139" s="39"/>
      <c r="AC139" s="39"/>
      <c r="AD139" s="39"/>
      <c r="AE139" s="39"/>
      <c r="AT139" s="18" t="s">
        <v>158</v>
      </c>
      <c r="AU139" s="18" t="s">
        <v>82</v>
      </c>
    </row>
    <row r="140" s="2" customFormat="1">
      <c r="A140" s="39"/>
      <c r="B140" s="40"/>
      <c r="C140" s="41"/>
      <c r="D140" s="227" t="s">
        <v>159</v>
      </c>
      <c r="E140" s="41"/>
      <c r="F140" s="232" t="s">
        <v>462</v>
      </c>
      <c r="G140" s="41"/>
      <c r="H140" s="41"/>
      <c r="I140" s="229"/>
      <c r="J140" s="41"/>
      <c r="K140" s="41"/>
      <c r="L140" s="45"/>
      <c r="M140" s="230"/>
      <c r="N140" s="231"/>
      <c r="O140" s="86"/>
      <c r="P140" s="86"/>
      <c r="Q140" s="86"/>
      <c r="R140" s="86"/>
      <c r="S140" s="86"/>
      <c r="T140" s="87"/>
      <c r="U140" s="39"/>
      <c r="V140" s="39"/>
      <c r="W140" s="39"/>
      <c r="X140" s="39"/>
      <c r="Y140" s="39"/>
      <c r="Z140" s="39"/>
      <c r="AA140" s="39"/>
      <c r="AB140" s="39"/>
      <c r="AC140" s="39"/>
      <c r="AD140" s="39"/>
      <c r="AE140" s="39"/>
      <c r="AT140" s="18" t="s">
        <v>159</v>
      </c>
      <c r="AU140" s="18" t="s">
        <v>82</v>
      </c>
    </row>
    <row r="141" s="13" customFormat="1">
      <c r="A141" s="13"/>
      <c r="B141" s="233"/>
      <c r="C141" s="234"/>
      <c r="D141" s="227" t="s">
        <v>161</v>
      </c>
      <c r="E141" s="235" t="s">
        <v>19</v>
      </c>
      <c r="F141" s="236" t="s">
        <v>463</v>
      </c>
      <c r="G141" s="234"/>
      <c r="H141" s="237">
        <v>5</v>
      </c>
      <c r="I141" s="238"/>
      <c r="J141" s="234"/>
      <c r="K141" s="234"/>
      <c r="L141" s="239"/>
      <c r="M141" s="240"/>
      <c r="N141" s="241"/>
      <c r="O141" s="241"/>
      <c r="P141" s="241"/>
      <c r="Q141" s="241"/>
      <c r="R141" s="241"/>
      <c r="S141" s="241"/>
      <c r="T141" s="242"/>
      <c r="U141" s="13"/>
      <c r="V141" s="13"/>
      <c r="W141" s="13"/>
      <c r="X141" s="13"/>
      <c r="Y141" s="13"/>
      <c r="Z141" s="13"/>
      <c r="AA141" s="13"/>
      <c r="AB141" s="13"/>
      <c r="AC141" s="13"/>
      <c r="AD141" s="13"/>
      <c r="AE141" s="13"/>
      <c r="AT141" s="243" t="s">
        <v>161</v>
      </c>
      <c r="AU141" s="243" t="s">
        <v>82</v>
      </c>
      <c r="AV141" s="13" t="s">
        <v>82</v>
      </c>
      <c r="AW141" s="13" t="s">
        <v>35</v>
      </c>
      <c r="AX141" s="13" t="s">
        <v>73</v>
      </c>
      <c r="AY141" s="243" t="s">
        <v>150</v>
      </c>
    </row>
    <row r="142" s="13" customFormat="1">
      <c r="A142" s="13"/>
      <c r="B142" s="233"/>
      <c r="C142" s="234"/>
      <c r="D142" s="227" t="s">
        <v>161</v>
      </c>
      <c r="E142" s="235" t="s">
        <v>19</v>
      </c>
      <c r="F142" s="236" t="s">
        <v>464</v>
      </c>
      <c r="G142" s="234"/>
      <c r="H142" s="237">
        <v>5</v>
      </c>
      <c r="I142" s="238"/>
      <c r="J142" s="234"/>
      <c r="K142" s="234"/>
      <c r="L142" s="239"/>
      <c r="M142" s="240"/>
      <c r="N142" s="241"/>
      <c r="O142" s="241"/>
      <c r="P142" s="241"/>
      <c r="Q142" s="241"/>
      <c r="R142" s="241"/>
      <c r="S142" s="241"/>
      <c r="T142" s="242"/>
      <c r="U142" s="13"/>
      <c r="V142" s="13"/>
      <c r="W142" s="13"/>
      <c r="X142" s="13"/>
      <c r="Y142" s="13"/>
      <c r="Z142" s="13"/>
      <c r="AA142" s="13"/>
      <c r="AB142" s="13"/>
      <c r="AC142" s="13"/>
      <c r="AD142" s="13"/>
      <c r="AE142" s="13"/>
      <c r="AT142" s="243" t="s">
        <v>161</v>
      </c>
      <c r="AU142" s="243" t="s">
        <v>82</v>
      </c>
      <c r="AV142" s="13" t="s">
        <v>82</v>
      </c>
      <c r="AW142" s="13" t="s">
        <v>35</v>
      </c>
      <c r="AX142" s="13" t="s">
        <v>73</v>
      </c>
      <c r="AY142" s="243" t="s">
        <v>150</v>
      </c>
    </row>
    <row r="143" s="12" customFormat="1" ht="22.8" customHeight="1">
      <c r="A143" s="12"/>
      <c r="B143" s="198"/>
      <c r="C143" s="199"/>
      <c r="D143" s="200" t="s">
        <v>72</v>
      </c>
      <c r="E143" s="212" t="s">
        <v>249</v>
      </c>
      <c r="F143" s="212" t="s">
        <v>314</v>
      </c>
      <c r="G143" s="199"/>
      <c r="H143" s="199"/>
      <c r="I143" s="202"/>
      <c r="J143" s="213">
        <f>BK143</f>
        <v>0</v>
      </c>
      <c r="K143" s="199"/>
      <c r="L143" s="204"/>
      <c r="M143" s="205"/>
      <c r="N143" s="206"/>
      <c r="O143" s="206"/>
      <c r="P143" s="207">
        <f>SUM(P144:P147)</f>
        <v>0</v>
      </c>
      <c r="Q143" s="206"/>
      <c r="R143" s="207">
        <f>SUM(R144:R147)</f>
        <v>0</v>
      </c>
      <c r="S143" s="206"/>
      <c r="T143" s="208">
        <f>SUM(T144:T147)</f>
        <v>0.54000000000000004</v>
      </c>
      <c r="U143" s="12"/>
      <c r="V143" s="12"/>
      <c r="W143" s="12"/>
      <c r="X143" s="12"/>
      <c r="Y143" s="12"/>
      <c r="Z143" s="12"/>
      <c r="AA143" s="12"/>
      <c r="AB143" s="12"/>
      <c r="AC143" s="12"/>
      <c r="AD143" s="12"/>
      <c r="AE143" s="12"/>
      <c r="AR143" s="209" t="s">
        <v>80</v>
      </c>
      <c r="AT143" s="210" t="s">
        <v>72</v>
      </c>
      <c r="AU143" s="210" t="s">
        <v>80</v>
      </c>
      <c r="AY143" s="209" t="s">
        <v>150</v>
      </c>
      <c r="BK143" s="211">
        <f>SUM(BK144:BK147)</f>
        <v>0</v>
      </c>
    </row>
    <row r="144" s="2" customFormat="1" ht="24.15" customHeight="1">
      <c r="A144" s="39"/>
      <c r="B144" s="40"/>
      <c r="C144" s="214" t="s">
        <v>266</v>
      </c>
      <c r="D144" s="214" t="s">
        <v>152</v>
      </c>
      <c r="E144" s="215" t="s">
        <v>465</v>
      </c>
      <c r="F144" s="216" t="s">
        <v>466</v>
      </c>
      <c r="G144" s="217" t="s">
        <v>326</v>
      </c>
      <c r="H144" s="218">
        <v>9</v>
      </c>
      <c r="I144" s="219"/>
      <c r="J144" s="220">
        <f>ROUND(I144*H144,2)</f>
        <v>0</v>
      </c>
      <c r="K144" s="216" t="s">
        <v>195</v>
      </c>
      <c r="L144" s="45"/>
      <c r="M144" s="221" t="s">
        <v>19</v>
      </c>
      <c r="N144" s="222" t="s">
        <v>46</v>
      </c>
      <c r="O144" s="86"/>
      <c r="P144" s="223">
        <f>O144*H144</f>
        <v>0</v>
      </c>
      <c r="Q144" s="223">
        <v>0</v>
      </c>
      <c r="R144" s="223">
        <f>Q144*H144</f>
        <v>0</v>
      </c>
      <c r="S144" s="223">
        <v>0.059999999999999998</v>
      </c>
      <c r="T144" s="224">
        <f>S144*H144</f>
        <v>0.54000000000000004</v>
      </c>
      <c r="U144" s="39"/>
      <c r="V144" s="39"/>
      <c r="W144" s="39"/>
      <c r="X144" s="39"/>
      <c r="Y144" s="39"/>
      <c r="Z144" s="39"/>
      <c r="AA144" s="39"/>
      <c r="AB144" s="39"/>
      <c r="AC144" s="39"/>
      <c r="AD144" s="39"/>
      <c r="AE144" s="39"/>
      <c r="AR144" s="225" t="s">
        <v>156</v>
      </c>
      <c r="AT144" s="225" t="s">
        <v>152</v>
      </c>
      <c r="AU144" s="225" t="s">
        <v>82</v>
      </c>
      <c r="AY144" s="18" t="s">
        <v>150</v>
      </c>
      <c r="BE144" s="226">
        <f>IF(N144="základní",J144,0)</f>
        <v>0</v>
      </c>
      <c r="BF144" s="226">
        <f>IF(N144="snížená",J144,0)</f>
        <v>0</v>
      </c>
      <c r="BG144" s="226">
        <f>IF(N144="zákl. přenesená",J144,0)</f>
        <v>0</v>
      </c>
      <c r="BH144" s="226">
        <f>IF(N144="sníž. přenesená",J144,0)</f>
        <v>0</v>
      </c>
      <c r="BI144" s="226">
        <f>IF(N144="nulová",J144,0)</f>
        <v>0</v>
      </c>
      <c r="BJ144" s="18" t="s">
        <v>156</v>
      </c>
      <c r="BK144" s="226">
        <f>ROUND(I144*H144,2)</f>
        <v>0</v>
      </c>
      <c r="BL144" s="18" t="s">
        <v>156</v>
      </c>
      <c r="BM144" s="225" t="s">
        <v>467</v>
      </c>
    </row>
    <row r="145" s="2" customFormat="1">
      <c r="A145" s="39"/>
      <c r="B145" s="40"/>
      <c r="C145" s="41"/>
      <c r="D145" s="227" t="s">
        <v>158</v>
      </c>
      <c r="E145" s="41"/>
      <c r="F145" s="228" t="s">
        <v>468</v>
      </c>
      <c r="G145" s="41"/>
      <c r="H145" s="41"/>
      <c r="I145" s="229"/>
      <c r="J145" s="41"/>
      <c r="K145" s="41"/>
      <c r="L145" s="45"/>
      <c r="M145" s="230"/>
      <c r="N145" s="231"/>
      <c r="O145" s="86"/>
      <c r="P145" s="86"/>
      <c r="Q145" s="86"/>
      <c r="R145" s="86"/>
      <c r="S145" s="86"/>
      <c r="T145" s="87"/>
      <c r="U145" s="39"/>
      <c r="V145" s="39"/>
      <c r="W145" s="39"/>
      <c r="X145" s="39"/>
      <c r="Y145" s="39"/>
      <c r="Z145" s="39"/>
      <c r="AA145" s="39"/>
      <c r="AB145" s="39"/>
      <c r="AC145" s="39"/>
      <c r="AD145" s="39"/>
      <c r="AE145" s="39"/>
      <c r="AT145" s="18" t="s">
        <v>158</v>
      </c>
      <c r="AU145" s="18" t="s">
        <v>82</v>
      </c>
    </row>
    <row r="146" s="2" customFormat="1">
      <c r="A146" s="39"/>
      <c r="B146" s="40"/>
      <c r="C146" s="41"/>
      <c r="D146" s="247" t="s">
        <v>198</v>
      </c>
      <c r="E146" s="41"/>
      <c r="F146" s="248" t="s">
        <v>469</v>
      </c>
      <c r="G146" s="41"/>
      <c r="H146" s="41"/>
      <c r="I146" s="229"/>
      <c r="J146" s="41"/>
      <c r="K146" s="41"/>
      <c r="L146" s="45"/>
      <c r="M146" s="230"/>
      <c r="N146" s="231"/>
      <c r="O146" s="86"/>
      <c r="P146" s="86"/>
      <c r="Q146" s="86"/>
      <c r="R146" s="86"/>
      <c r="S146" s="86"/>
      <c r="T146" s="87"/>
      <c r="U146" s="39"/>
      <c r="V146" s="39"/>
      <c r="W146" s="39"/>
      <c r="X146" s="39"/>
      <c r="Y146" s="39"/>
      <c r="Z146" s="39"/>
      <c r="AA146" s="39"/>
      <c r="AB146" s="39"/>
      <c r="AC146" s="39"/>
      <c r="AD146" s="39"/>
      <c r="AE146" s="39"/>
      <c r="AT146" s="18" t="s">
        <v>198</v>
      </c>
      <c r="AU146" s="18" t="s">
        <v>82</v>
      </c>
    </row>
    <row r="147" s="13" customFormat="1">
      <c r="A147" s="13"/>
      <c r="B147" s="233"/>
      <c r="C147" s="234"/>
      <c r="D147" s="227" t="s">
        <v>161</v>
      </c>
      <c r="E147" s="235" t="s">
        <v>19</v>
      </c>
      <c r="F147" s="236" t="s">
        <v>470</v>
      </c>
      <c r="G147" s="234"/>
      <c r="H147" s="237">
        <v>9</v>
      </c>
      <c r="I147" s="238"/>
      <c r="J147" s="234"/>
      <c r="K147" s="234"/>
      <c r="L147" s="239"/>
      <c r="M147" s="240"/>
      <c r="N147" s="241"/>
      <c r="O147" s="241"/>
      <c r="P147" s="241"/>
      <c r="Q147" s="241"/>
      <c r="R147" s="241"/>
      <c r="S147" s="241"/>
      <c r="T147" s="242"/>
      <c r="U147" s="13"/>
      <c r="V147" s="13"/>
      <c r="W147" s="13"/>
      <c r="X147" s="13"/>
      <c r="Y147" s="13"/>
      <c r="Z147" s="13"/>
      <c r="AA147" s="13"/>
      <c r="AB147" s="13"/>
      <c r="AC147" s="13"/>
      <c r="AD147" s="13"/>
      <c r="AE147" s="13"/>
      <c r="AT147" s="243" t="s">
        <v>161</v>
      </c>
      <c r="AU147" s="243" t="s">
        <v>82</v>
      </c>
      <c r="AV147" s="13" t="s">
        <v>82</v>
      </c>
      <c r="AW147" s="13" t="s">
        <v>35</v>
      </c>
      <c r="AX147" s="13" t="s">
        <v>80</v>
      </c>
      <c r="AY147" s="243" t="s">
        <v>150</v>
      </c>
    </row>
    <row r="148" s="12" customFormat="1" ht="22.8" customHeight="1">
      <c r="A148" s="12"/>
      <c r="B148" s="198"/>
      <c r="C148" s="199"/>
      <c r="D148" s="200" t="s">
        <v>72</v>
      </c>
      <c r="E148" s="212" t="s">
        <v>471</v>
      </c>
      <c r="F148" s="212" t="s">
        <v>472</v>
      </c>
      <c r="G148" s="199"/>
      <c r="H148" s="199"/>
      <c r="I148" s="202"/>
      <c r="J148" s="213">
        <f>BK148</f>
        <v>0</v>
      </c>
      <c r="K148" s="199"/>
      <c r="L148" s="204"/>
      <c r="M148" s="205"/>
      <c r="N148" s="206"/>
      <c r="O148" s="206"/>
      <c r="P148" s="207">
        <f>SUM(P149:P150)</f>
        <v>0</v>
      </c>
      <c r="Q148" s="206"/>
      <c r="R148" s="207">
        <f>SUM(R149:R150)</f>
        <v>0</v>
      </c>
      <c r="S148" s="206"/>
      <c r="T148" s="208">
        <f>SUM(T149:T150)</f>
        <v>0</v>
      </c>
      <c r="U148" s="12"/>
      <c r="V148" s="12"/>
      <c r="W148" s="12"/>
      <c r="X148" s="12"/>
      <c r="Y148" s="12"/>
      <c r="Z148" s="12"/>
      <c r="AA148" s="12"/>
      <c r="AB148" s="12"/>
      <c r="AC148" s="12"/>
      <c r="AD148" s="12"/>
      <c r="AE148" s="12"/>
      <c r="AR148" s="209" t="s">
        <v>80</v>
      </c>
      <c r="AT148" s="210" t="s">
        <v>72</v>
      </c>
      <c r="AU148" s="210" t="s">
        <v>80</v>
      </c>
      <c r="AY148" s="209" t="s">
        <v>150</v>
      </c>
      <c r="BK148" s="211">
        <f>SUM(BK149:BK150)</f>
        <v>0</v>
      </c>
    </row>
    <row r="149" s="2" customFormat="1" ht="24.15" customHeight="1">
      <c r="A149" s="39"/>
      <c r="B149" s="40"/>
      <c r="C149" s="214" t="s">
        <v>8</v>
      </c>
      <c r="D149" s="214" t="s">
        <v>152</v>
      </c>
      <c r="E149" s="215" t="s">
        <v>473</v>
      </c>
      <c r="F149" s="216" t="s">
        <v>474</v>
      </c>
      <c r="G149" s="217" t="s">
        <v>187</v>
      </c>
      <c r="H149" s="218">
        <v>1</v>
      </c>
      <c r="I149" s="219"/>
      <c r="J149" s="220">
        <f>ROUND(I149*H149,2)</f>
        <v>0</v>
      </c>
      <c r="K149" s="216" t="s">
        <v>19</v>
      </c>
      <c r="L149" s="45"/>
      <c r="M149" s="221" t="s">
        <v>19</v>
      </c>
      <c r="N149" s="222" t="s">
        <v>46</v>
      </c>
      <c r="O149" s="86"/>
      <c r="P149" s="223">
        <f>O149*H149</f>
        <v>0</v>
      </c>
      <c r="Q149" s="223">
        <v>0</v>
      </c>
      <c r="R149" s="223">
        <f>Q149*H149</f>
        <v>0</v>
      </c>
      <c r="S149" s="223">
        <v>0</v>
      </c>
      <c r="T149" s="224">
        <f>S149*H149</f>
        <v>0</v>
      </c>
      <c r="U149" s="39"/>
      <c r="V149" s="39"/>
      <c r="W149" s="39"/>
      <c r="X149" s="39"/>
      <c r="Y149" s="39"/>
      <c r="Z149" s="39"/>
      <c r="AA149" s="39"/>
      <c r="AB149" s="39"/>
      <c r="AC149" s="39"/>
      <c r="AD149" s="39"/>
      <c r="AE149" s="39"/>
      <c r="AR149" s="225" t="s">
        <v>156</v>
      </c>
      <c r="AT149" s="225" t="s">
        <v>152</v>
      </c>
      <c r="AU149" s="225" t="s">
        <v>82</v>
      </c>
      <c r="AY149" s="18" t="s">
        <v>150</v>
      </c>
      <c r="BE149" s="226">
        <f>IF(N149="základní",J149,0)</f>
        <v>0</v>
      </c>
      <c r="BF149" s="226">
        <f>IF(N149="snížená",J149,0)</f>
        <v>0</v>
      </c>
      <c r="BG149" s="226">
        <f>IF(N149="zákl. přenesená",J149,0)</f>
        <v>0</v>
      </c>
      <c r="BH149" s="226">
        <f>IF(N149="sníž. přenesená",J149,0)</f>
        <v>0</v>
      </c>
      <c r="BI149" s="226">
        <f>IF(N149="nulová",J149,0)</f>
        <v>0</v>
      </c>
      <c r="BJ149" s="18" t="s">
        <v>156</v>
      </c>
      <c r="BK149" s="226">
        <f>ROUND(I149*H149,2)</f>
        <v>0</v>
      </c>
      <c r="BL149" s="18" t="s">
        <v>156</v>
      </c>
      <c r="BM149" s="225" t="s">
        <v>475</v>
      </c>
    </row>
    <row r="150" s="2" customFormat="1">
      <c r="A150" s="39"/>
      <c r="B150" s="40"/>
      <c r="C150" s="41"/>
      <c r="D150" s="227" t="s">
        <v>158</v>
      </c>
      <c r="E150" s="41"/>
      <c r="F150" s="228" t="s">
        <v>474</v>
      </c>
      <c r="G150" s="41"/>
      <c r="H150" s="41"/>
      <c r="I150" s="229"/>
      <c r="J150" s="41"/>
      <c r="K150" s="41"/>
      <c r="L150" s="45"/>
      <c r="M150" s="230"/>
      <c r="N150" s="231"/>
      <c r="O150" s="86"/>
      <c r="P150" s="86"/>
      <c r="Q150" s="86"/>
      <c r="R150" s="86"/>
      <c r="S150" s="86"/>
      <c r="T150" s="87"/>
      <c r="U150" s="39"/>
      <c r="V150" s="39"/>
      <c r="W150" s="39"/>
      <c r="X150" s="39"/>
      <c r="Y150" s="39"/>
      <c r="Z150" s="39"/>
      <c r="AA150" s="39"/>
      <c r="AB150" s="39"/>
      <c r="AC150" s="39"/>
      <c r="AD150" s="39"/>
      <c r="AE150" s="39"/>
      <c r="AT150" s="18" t="s">
        <v>158</v>
      </c>
      <c r="AU150" s="18" t="s">
        <v>82</v>
      </c>
    </row>
    <row r="151" s="12" customFormat="1" ht="22.8" customHeight="1">
      <c r="A151" s="12"/>
      <c r="B151" s="198"/>
      <c r="C151" s="199"/>
      <c r="D151" s="200" t="s">
        <v>72</v>
      </c>
      <c r="E151" s="212" t="s">
        <v>395</v>
      </c>
      <c r="F151" s="212" t="s">
        <v>396</v>
      </c>
      <c r="G151" s="199"/>
      <c r="H151" s="199"/>
      <c r="I151" s="202"/>
      <c r="J151" s="213">
        <f>BK151</f>
        <v>0</v>
      </c>
      <c r="K151" s="199"/>
      <c r="L151" s="204"/>
      <c r="M151" s="205"/>
      <c r="N151" s="206"/>
      <c r="O151" s="206"/>
      <c r="P151" s="207">
        <f>SUM(P152:P154)</f>
        <v>0</v>
      </c>
      <c r="Q151" s="206"/>
      <c r="R151" s="207">
        <f>SUM(R152:R154)</f>
        <v>0</v>
      </c>
      <c r="S151" s="206"/>
      <c r="T151" s="208">
        <f>SUM(T152:T154)</f>
        <v>0</v>
      </c>
      <c r="U151" s="12"/>
      <c r="V151" s="12"/>
      <c r="W151" s="12"/>
      <c r="X151" s="12"/>
      <c r="Y151" s="12"/>
      <c r="Z151" s="12"/>
      <c r="AA151" s="12"/>
      <c r="AB151" s="12"/>
      <c r="AC151" s="12"/>
      <c r="AD151" s="12"/>
      <c r="AE151" s="12"/>
      <c r="AR151" s="209" t="s">
        <v>80</v>
      </c>
      <c r="AT151" s="210" t="s">
        <v>72</v>
      </c>
      <c r="AU151" s="210" t="s">
        <v>80</v>
      </c>
      <c r="AY151" s="209" t="s">
        <v>150</v>
      </c>
      <c r="BK151" s="211">
        <f>SUM(BK152:BK154)</f>
        <v>0</v>
      </c>
    </row>
    <row r="152" s="2" customFormat="1" ht="24.15" customHeight="1">
      <c r="A152" s="39"/>
      <c r="B152" s="40"/>
      <c r="C152" s="214" t="s">
        <v>280</v>
      </c>
      <c r="D152" s="214" t="s">
        <v>152</v>
      </c>
      <c r="E152" s="215" t="s">
        <v>476</v>
      </c>
      <c r="F152" s="216" t="s">
        <v>477</v>
      </c>
      <c r="G152" s="217" t="s">
        <v>362</v>
      </c>
      <c r="H152" s="218">
        <v>22.678999999999998</v>
      </c>
      <c r="I152" s="219"/>
      <c r="J152" s="220">
        <f>ROUND(I152*H152,2)</f>
        <v>0</v>
      </c>
      <c r="K152" s="216" t="s">
        <v>195</v>
      </c>
      <c r="L152" s="45"/>
      <c r="M152" s="221" t="s">
        <v>19</v>
      </c>
      <c r="N152" s="222" t="s">
        <v>46</v>
      </c>
      <c r="O152" s="86"/>
      <c r="P152" s="223">
        <f>O152*H152</f>
        <v>0</v>
      </c>
      <c r="Q152" s="223">
        <v>0</v>
      </c>
      <c r="R152" s="223">
        <f>Q152*H152</f>
        <v>0</v>
      </c>
      <c r="S152" s="223">
        <v>0</v>
      </c>
      <c r="T152" s="224">
        <f>S152*H152</f>
        <v>0</v>
      </c>
      <c r="U152" s="39"/>
      <c r="V152" s="39"/>
      <c r="W152" s="39"/>
      <c r="X152" s="39"/>
      <c r="Y152" s="39"/>
      <c r="Z152" s="39"/>
      <c r="AA152" s="39"/>
      <c r="AB152" s="39"/>
      <c r="AC152" s="39"/>
      <c r="AD152" s="39"/>
      <c r="AE152" s="39"/>
      <c r="AR152" s="225" t="s">
        <v>156</v>
      </c>
      <c r="AT152" s="225" t="s">
        <v>152</v>
      </c>
      <c r="AU152" s="225" t="s">
        <v>82</v>
      </c>
      <c r="AY152" s="18" t="s">
        <v>150</v>
      </c>
      <c r="BE152" s="226">
        <f>IF(N152="základní",J152,0)</f>
        <v>0</v>
      </c>
      <c r="BF152" s="226">
        <f>IF(N152="snížená",J152,0)</f>
        <v>0</v>
      </c>
      <c r="BG152" s="226">
        <f>IF(N152="zákl. přenesená",J152,0)</f>
        <v>0</v>
      </c>
      <c r="BH152" s="226">
        <f>IF(N152="sníž. přenesená",J152,0)</f>
        <v>0</v>
      </c>
      <c r="BI152" s="226">
        <f>IF(N152="nulová",J152,0)</f>
        <v>0</v>
      </c>
      <c r="BJ152" s="18" t="s">
        <v>156</v>
      </c>
      <c r="BK152" s="226">
        <f>ROUND(I152*H152,2)</f>
        <v>0</v>
      </c>
      <c r="BL152" s="18" t="s">
        <v>156</v>
      </c>
      <c r="BM152" s="225" t="s">
        <v>478</v>
      </c>
    </row>
    <row r="153" s="2" customFormat="1">
      <c r="A153" s="39"/>
      <c r="B153" s="40"/>
      <c r="C153" s="41"/>
      <c r="D153" s="227" t="s">
        <v>158</v>
      </c>
      <c r="E153" s="41"/>
      <c r="F153" s="228" t="s">
        <v>479</v>
      </c>
      <c r="G153" s="41"/>
      <c r="H153" s="41"/>
      <c r="I153" s="229"/>
      <c r="J153" s="41"/>
      <c r="K153" s="41"/>
      <c r="L153" s="45"/>
      <c r="M153" s="230"/>
      <c r="N153" s="231"/>
      <c r="O153" s="86"/>
      <c r="P153" s="86"/>
      <c r="Q153" s="86"/>
      <c r="R153" s="86"/>
      <c r="S153" s="86"/>
      <c r="T153" s="87"/>
      <c r="U153" s="39"/>
      <c r="V153" s="39"/>
      <c r="W153" s="39"/>
      <c r="X153" s="39"/>
      <c r="Y153" s="39"/>
      <c r="Z153" s="39"/>
      <c r="AA153" s="39"/>
      <c r="AB153" s="39"/>
      <c r="AC153" s="39"/>
      <c r="AD153" s="39"/>
      <c r="AE153" s="39"/>
      <c r="AT153" s="18" t="s">
        <v>158</v>
      </c>
      <c r="AU153" s="18" t="s">
        <v>82</v>
      </c>
    </row>
    <row r="154" s="2" customFormat="1">
      <c r="A154" s="39"/>
      <c r="B154" s="40"/>
      <c r="C154" s="41"/>
      <c r="D154" s="247" t="s">
        <v>198</v>
      </c>
      <c r="E154" s="41"/>
      <c r="F154" s="248" t="s">
        <v>480</v>
      </c>
      <c r="G154" s="41"/>
      <c r="H154" s="41"/>
      <c r="I154" s="229"/>
      <c r="J154" s="41"/>
      <c r="K154" s="41"/>
      <c r="L154" s="45"/>
      <c r="M154" s="269"/>
      <c r="N154" s="270"/>
      <c r="O154" s="271"/>
      <c r="P154" s="271"/>
      <c r="Q154" s="271"/>
      <c r="R154" s="271"/>
      <c r="S154" s="271"/>
      <c r="T154" s="272"/>
      <c r="U154" s="39"/>
      <c r="V154" s="39"/>
      <c r="W154" s="39"/>
      <c r="X154" s="39"/>
      <c r="Y154" s="39"/>
      <c r="Z154" s="39"/>
      <c r="AA154" s="39"/>
      <c r="AB154" s="39"/>
      <c r="AC154" s="39"/>
      <c r="AD154" s="39"/>
      <c r="AE154" s="39"/>
      <c r="AT154" s="18" t="s">
        <v>198</v>
      </c>
      <c r="AU154" s="18" t="s">
        <v>82</v>
      </c>
    </row>
    <row r="155" s="2" customFormat="1" ht="6.96" customHeight="1">
      <c r="A155" s="39"/>
      <c r="B155" s="61"/>
      <c r="C155" s="62"/>
      <c r="D155" s="62"/>
      <c r="E155" s="62"/>
      <c r="F155" s="62"/>
      <c r="G155" s="62"/>
      <c r="H155" s="62"/>
      <c r="I155" s="62"/>
      <c r="J155" s="62"/>
      <c r="K155" s="62"/>
      <c r="L155" s="45"/>
      <c r="M155" s="39"/>
      <c r="O155" s="39"/>
      <c r="P155" s="39"/>
      <c r="Q155" s="39"/>
      <c r="R155" s="39"/>
      <c r="S155" s="39"/>
      <c r="T155" s="39"/>
      <c r="U155" s="39"/>
      <c r="V155" s="39"/>
      <c r="W155" s="39"/>
      <c r="X155" s="39"/>
      <c r="Y155" s="39"/>
      <c r="Z155" s="39"/>
      <c r="AA155" s="39"/>
      <c r="AB155" s="39"/>
      <c r="AC155" s="39"/>
      <c r="AD155" s="39"/>
      <c r="AE155" s="39"/>
    </row>
  </sheetData>
  <sheetProtection sheet="1" autoFilter="0" formatColumns="0" formatRows="0" objects="1" scenarios="1" spinCount="100000" saltValue="yl3skaFhKfQxZw3bQtnj3HFrcfxxFupt8+p342D2UHq1+F33BODQgIWPdy51UYRo9QFWPQR/uS1jh6Yv/d2RNg==" hashValue="B4YPkGmGSyNfSeYltMvYWMXAvl3E0EwXCtPkLdbtRyp6mVmFMw32wE9CL/o145YqxfOMIc2hbjZhAAHvmNlxKw==" algorithmName="SHA-512" password="CC35"/>
  <autoFilter ref="C91:K154"/>
  <mergeCells count="12">
    <mergeCell ref="E7:H7"/>
    <mergeCell ref="E9:H9"/>
    <mergeCell ref="E11:H11"/>
    <mergeCell ref="E20:H20"/>
    <mergeCell ref="E29:H29"/>
    <mergeCell ref="E50:H50"/>
    <mergeCell ref="E52:H52"/>
    <mergeCell ref="E54:H54"/>
    <mergeCell ref="E80:H80"/>
    <mergeCell ref="E82:H82"/>
    <mergeCell ref="E84:H84"/>
    <mergeCell ref="L2:V2"/>
  </mergeCells>
  <hyperlinks>
    <hyperlink ref="F97" r:id="rId1" display="https://podminky.urs.cz/item/CS_URS_2025_02/113107151"/>
    <hyperlink ref="F102" r:id="rId2" display="https://podminky.urs.cz/item/CS_URS_2025_02/113151111"/>
    <hyperlink ref="F112" r:id="rId3" display="https://podminky.urs.cz/item/CS_URS_2025_02/338171113"/>
    <hyperlink ref="F117" r:id="rId4" display="https://podminky.urs.cz/item/CS_URS_2025_02/348181113"/>
    <hyperlink ref="F128" r:id="rId5" display="https://podminky.urs.cz/item/CS_URS_2025_02/564211012"/>
    <hyperlink ref="F134" r:id="rId6" display="https://podminky.urs.cz/item/CS_URS_2025_02/584121108"/>
    <hyperlink ref="F146" r:id="rId7" display="https://podminky.urs.cz/item/CS_URS_2025_02/966003818"/>
    <hyperlink ref="F154" r:id="rId8" display="https://podminky.urs.cz/item/CS_URS_2025_02/998226011"/>
  </hyperlinks>
  <pageMargins left="0.39375" right="0.39375" top="0.39375" bottom="0.39375" header="0" footer="0"/>
  <pageSetup paperSize="9" orientation="portrait" blackAndWhite="1" fitToHeight="100"/>
  <headerFooter>
    <oddFooter>&amp;CStrana &amp;P z &amp;N</oddFooter>
  </headerFooter>
  <drawing r:id="rId9"/>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40"/>
      <c r="C3" s="141"/>
      <c r="D3" s="141"/>
      <c r="E3" s="141"/>
      <c r="F3" s="141"/>
      <c r="G3" s="141"/>
      <c r="H3" s="141"/>
      <c r="I3" s="141"/>
      <c r="J3" s="141"/>
      <c r="K3" s="141"/>
      <c r="L3" s="21"/>
      <c r="AT3" s="18" t="s">
        <v>82</v>
      </c>
    </row>
    <row r="4" s="1" customFormat="1" ht="24.96" customHeight="1">
      <c r="B4" s="21"/>
      <c r="D4" s="142" t="s">
        <v>124</v>
      </c>
      <c r="L4" s="21"/>
      <c r="M4" s="143" t="s">
        <v>10</v>
      </c>
      <c r="AT4" s="18" t="s">
        <v>35</v>
      </c>
    </row>
    <row r="5" s="1" customFormat="1" ht="6.96" customHeight="1">
      <c r="B5" s="21"/>
      <c r="L5" s="21"/>
    </row>
    <row r="6" s="1" customFormat="1" ht="12" customHeight="1">
      <c r="B6" s="21"/>
      <c r="D6" s="144" t="s">
        <v>16</v>
      </c>
      <c r="L6" s="21"/>
    </row>
    <row r="7" s="1" customFormat="1" ht="16.5" customHeight="1">
      <c r="B7" s="21"/>
      <c r="E7" s="145" t="str">
        <f>'Rekapitulace stavby'!K6</f>
        <v>Úpa, Malá Úpa, odstranění povodňových škod</v>
      </c>
      <c r="F7" s="144"/>
      <c r="G7" s="144"/>
      <c r="H7" s="144"/>
      <c r="L7" s="21"/>
    </row>
    <row r="8" s="1" customFormat="1" ht="12" customHeight="1">
      <c r="B8" s="21"/>
      <c r="D8" s="144" t="s">
        <v>125</v>
      </c>
      <c r="L8" s="21"/>
    </row>
    <row r="9" s="2" customFormat="1" ht="16.5" customHeight="1">
      <c r="A9" s="39"/>
      <c r="B9" s="45"/>
      <c r="C9" s="39"/>
      <c r="D9" s="39"/>
      <c r="E9" s="145" t="s">
        <v>126</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127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481</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5" t="s">
        <v>19</v>
      </c>
      <c r="G13" s="39"/>
      <c r="H13" s="39"/>
      <c r="I13" s="144" t="s">
        <v>20</v>
      </c>
      <c r="J13" s="135"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5" t="s">
        <v>22</v>
      </c>
      <c r="G14" s="39"/>
      <c r="H14" s="39"/>
      <c r="I14" s="144" t="s">
        <v>23</v>
      </c>
      <c r="J14" s="148" t="str">
        <f>'Rekapitulace stavby'!AN8</f>
        <v>16.12.2025</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5" t="s">
        <v>27</v>
      </c>
      <c r="K16" s="39"/>
      <c r="L16" s="146"/>
      <c r="S16" s="39"/>
      <c r="T16" s="39"/>
      <c r="U16" s="39"/>
      <c r="V16" s="39"/>
      <c r="W16" s="39"/>
      <c r="X16" s="39"/>
      <c r="Y16" s="39"/>
      <c r="Z16" s="39"/>
      <c r="AA16" s="39"/>
      <c r="AB16" s="39"/>
      <c r="AC16" s="39"/>
      <c r="AD16" s="39"/>
      <c r="AE16" s="39"/>
    </row>
    <row r="17" s="2" customFormat="1" ht="18" customHeight="1">
      <c r="A17" s="39"/>
      <c r="B17" s="45"/>
      <c r="C17" s="39"/>
      <c r="D17" s="39"/>
      <c r="E17" s="135" t="s">
        <v>28</v>
      </c>
      <c r="F17" s="39"/>
      <c r="G17" s="39"/>
      <c r="H17" s="39"/>
      <c r="I17" s="144" t="s">
        <v>29</v>
      </c>
      <c r="J17" s="135" t="s">
        <v>30</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31</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5"/>
      <c r="G20" s="135"/>
      <c r="H20" s="135"/>
      <c r="I20" s="144" t="s">
        <v>29</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33</v>
      </c>
      <c r="E22" s="39"/>
      <c r="F22" s="39"/>
      <c r="G22" s="39"/>
      <c r="H22" s="39"/>
      <c r="I22" s="144" t="s">
        <v>26</v>
      </c>
      <c r="J22" s="135" t="s">
        <v>19</v>
      </c>
      <c r="K22" s="39"/>
      <c r="L22" s="146"/>
      <c r="S22" s="39"/>
      <c r="T22" s="39"/>
      <c r="U22" s="39"/>
      <c r="V22" s="39"/>
      <c r="W22" s="39"/>
      <c r="X22" s="39"/>
      <c r="Y22" s="39"/>
      <c r="Z22" s="39"/>
      <c r="AA22" s="39"/>
      <c r="AB22" s="39"/>
      <c r="AC22" s="39"/>
      <c r="AD22" s="39"/>
      <c r="AE22" s="39"/>
    </row>
    <row r="23" s="2" customFormat="1" ht="18" customHeight="1">
      <c r="A23" s="39"/>
      <c r="B23" s="45"/>
      <c r="C23" s="39"/>
      <c r="D23" s="39"/>
      <c r="E23" s="135" t="s">
        <v>34</v>
      </c>
      <c r="F23" s="39"/>
      <c r="G23" s="39"/>
      <c r="H23" s="39"/>
      <c r="I23" s="144" t="s">
        <v>29</v>
      </c>
      <c r="J23" s="135" t="s">
        <v>19</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36</v>
      </c>
      <c r="E25" s="39"/>
      <c r="F25" s="39"/>
      <c r="G25" s="39"/>
      <c r="H25" s="39"/>
      <c r="I25" s="144" t="s">
        <v>26</v>
      </c>
      <c r="J25" s="135" t="str">
        <f>IF('Rekapitulace stavby'!AN19="","",'Rekapitulace stavby'!AN19)</f>
        <v/>
      </c>
      <c r="K25" s="39"/>
      <c r="L25" s="146"/>
      <c r="S25" s="39"/>
      <c r="T25" s="39"/>
      <c r="U25" s="39"/>
      <c r="V25" s="39"/>
      <c r="W25" s="39"/>
      <c r="X25" s="39"/>
      <c r="Y25" s="39"/>
      <c r="Z25" s="39"/>
      <c r="AA25" s="39"/>
      <c r="AB25" s="39"/>
      <c r="AC25" s="39"/>
      <c r="AD25" s="39"/>
      <c r="AE25" s="39"/>
    </row>
    <row r="26" s="2" customFormat="1" ht="18" customHeight="1">
      <c r="A26" s="39"/>
      <c r="B26" s="45"/>
      <c r="C26" s="39"/>
      <c r="D26" s="39"/>
      <c r="E26" s="135" t="str">
        <f>IF('Rekapitulace stavby'!E20="","",'Rekapitulace stavby'!E20)</f>
        <v xml:space="preserve"> </v>
      </c>
      <c r="F26" s="39"/>
      <c r="G26" s="39"/>
      <c r="H26" s="39"/>
      <c r="I26" s="144" t="s">
        <v>29</v>
      </c>
      <c r="J26" s="135" t="str">
        <f>IF('Rekapitulace stavby'!AN20="","",'Rekapitulace stavby'!AN20)</f>
        <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37</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38</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39</v>
      </c>
      <c r="E32" s="39"/>
      <c r="F32" s="39"/>
      <c r="G32" s="39"/>
      <c r="H32" s="39"/>
      <c r="I32" s="39"/>
      <c r="J32" s="155">
        <f>ROUND(J89,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41</v>
      </c>
      <c r="G34" s="39"/>
      <c r="H34" s="39"/>
      <c r="I34" s="156" t="s">
        <v>40</v>
      </c>
      <c r="J34" s="156" t="s">
        <v>42</v>
      </c>
      <c r="K34" s="39"/>
      <c r="L34" s="146"/>
      <c r="S34" s="39"/>
      <c r="T34" s="39"/>
      <c r="U34" s="39"/>
      <c r="V34" s="39"/>
      <c r="W34" s="39"/>
      <c r="X34" s="39"/>
      <c r="Y34" s="39"/>
      <c r="Z34" s="39"/>
      <c r="AA34" s="39"/>
      <c r="AB34" s="39"/>
      <c r="AC34" s="39"/>
      <c r="AD34" s="39"/>
      <c r="AE34" s="39"/>
    </row>
    <row r="35" hidden="1" s="2" customFormat="1" ht="14.4" customHeight="1">
      <c r="A35" s="39"/>
      <c r="B35" s="45"/>
      <c r="C35" s="39"/>
      <c r="D35" s="157" t="s">
        <v>43</v>
      </c>
      <c r="E35" s="144" t="s">
        <v>44</v>
      </c>
      <c r="F35" s="158">
        <f>ROUND((SUM(BE89:BE137)),  2)</f>
        <v>0</v>
      </c>
      <c r="G35" s="39"/>
      <c r="H35" s="39"/>
      <c r="I35" s="159">
        <v>0.20999999999999999</v>
      </c>
      <c r="J35" s="158">
        <f>ROUND(((SUM(BE89:BE137))*I35),  2)</f>
        <v>0</v>
      </c>
      <c r="K35" s="39"/>
      <c r="L35" s="146"/>
      <c r="S35" s="39"/>
      <c r="T35" s="39"/>
      <c r="U35" s="39"/>
      <c r="V35" s="39"/>
      <c r="W35" s="39"/>
      <c r="X35" s="39"/>
      <c r="Y35" s="39"/>
      <c r="Z35" s="39"/>
      <c r="AA35" s="39"/>
      <c r="AB35" s="39"/>
      <c r="AC35" s="39"/>
      <c r="AD35" s="39"/>
      <c r="AE35" s="39"/>
    </row>
    <row r="36" hidden="1" s="2" customFormat="1" ht="14.4" customHeight="1">
      <c r="A36" s="39"/>
      <c r="B36" s="45"/>
      <c r="C36" s="39"/>
      <c r="D36" s="39"/>
      <c r="E36" s="144" t="s">
        <v>45</v>
      </c>
      <c r="F36" s="158">
        <f>ROUND((SUM(BF89:BF137)),  2)</f>
        <v>0</v>
      </c>
      <c r="G36" s="39"/>
      <c r="H36" s="39"/>
      <c r="I36" s="159">
        <v>0.12</v>
      </c>
      <c r="J36" s="158">
        <f>ROUND(((SUM(BF89:BF137))*I36),  2)</f>
        <v>0</v>
      </c>
      <c r="K36" s="39"/>
      <c r="L36" s="146"/>
      <c r="S36" s="39"/>
      <c r="T36" s="39"/>
      <c r="U36" s="39"/>
      <c r="V36" s="39"/>
      <c r="W36" s="39"/>
      <c r="X36" s="39"/>
      <c r="Y36" s="39"/>
      <c r="Z36" s="39"/>
      <c r="AA36" s="39"/>
      <c r="AB36" s="39"/>
      <c r="AC36" s="39"/>
      <c r="AD36" s="39"/>
      <c r="AE36" s="39"/>
    </row>
    <row r="37" s="2" customFormat="1" ht="14.4" customHeight="1">
      <c r="A37" s="39"/>
      <c r="B37" s="45"/>
      <c r="C37" s="39"/>
      <c r="D37" s="144" t="s">
        <v>43</v>
      </c>
      <c r="E37" s="144" t="s">
        <v>46</v>
      </c>
      <c r="F37" s="158">
        <f>ROUND((SUM(BG89:BG137)),  2)</f>
        <v>0</v>
      </c>
      <c r="G37" s="39"/>
      <c r="H37" s="39"/>
      <c r="I37" s="159">
        <v>0.20999999999999999</v>
      </c>
      <c r="J37" s="158">
        <f>0</f>
        <v>0</v>
      </c>
      <c r="K37" s="39"/>
      <c r="L37" s="146"/>
      <c r="S37" s="39"/>
      <c r="T37" s="39"/>
      <c r="U37" s="39"/>
      <c r="V37" s="39"/>
      <c r="W37" s="39"/>
      <c r="X37" s="39"/>
      <c r="Y37" s="39"/>
      <c r="Z37" s="39"/>
      <c r="AA37" s="39"/>
      <c r="AB37" s="39"/>
      <c r="AC37" s="39"/>
      <c r="AD37" s="39"/>
      <c r="AE37" s="39"/>
    </row>
    <row r="38" s="2" customFormat="1" ht="14.4" customHeight="1">
      <c r="A38" s="39"/>
      <c r="B38" s="45"/>
      <c r="C38" s="39"/>
      <c r="D38" s="39"/>
      <c r="E38" s="144" t="s">
        <v>47</v>
      </c>
      <c r="F38" s="158">
        <f>ROUND((SUM(BH89:BH137)),  2)</f>
        <v>0</v>
      </c>
      <c r="G38" s="39"/>
      <c r="H38" s="39"/>
      <c r="I38" s="159">
        <v>0.12</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48</v>
      </c>
      <c r="F39" s="158">
        <f>ROUND((SUM(BI89:BI137)),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49</v>
      </c>
      <c r="E41" s="162"/>
      <c r="F41" s="162"/>
      <c r="G41" s="163" t="s">
        <v>50</v>
      </c>
      <c r="H41" s="164" t="s">
        <v>51</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129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Úpa, Malá Úpa, odstranění povodňových škod</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125</v>
      </c>
      <c r="D51" s="23"/>
      <c r="E51" s="23"/>
      <c r="F51" s="23"/>
      <c r="G51" s="23"/>
      <c r="H51" s="23"/>
      <c r="I51" s="23"/>
      <c r="J51" s="23"/>
      <c r="K51" s="23"/>
      <c r="L51" s="21"/>
    </row>
    <row r="52" s="2" customFormat="1" ht="16.5" customHeight="1">
      <c r="A52" s="39"/>
      <c r="B52" s="40"/>
      <c r="C52" s="41"/>
      <c r="D52" s="41"/>
      <c r="E52" s="171" t="s">
        <v>126</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127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1" t="str">
        <f>E11</f>
        <v>SO 04 - Dočasné objekty potřebné pro realizaci SO 02</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4" t="str">
        <f>IF(J14="","",J14)</f>
        <v>16.12.2025</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40.05" customHeight="1">
      <c r="A58" s="39"/>
      <c r="B58" s="40"/>
      <c r="C58" s="33" t="s">
        <v>25</v>
      </c>
      <c r="D58" s="41"/>
      <c r="E58" s="41"/>
      <c r="F58" s="28" t="str">
        <f>E17</f>
        <v>Povodí Labe, státní podnik</v>
      </c>
      <c r="G58" s="41"/>
      <c r="H58" s="41"/>
      <c r="I58" s="33" t="s">
        <v>33</v>
      </c>
      <c r="J58" s="37" t="str">
        <f>E23</f>
        <v>Vodohospodářský rozvoj a výstavba a.s., Praha 5</v>
      </c>
      <c r="K58" s="41"/>
      <c r="L58" s="146"/>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36</v>
      </c>
      <c r="J59" s="37" t="str">
        <f>E26</f>
        <v xml:space="preserve"> </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130</v>
      </c>
      <c r="D61" s="173"/>
      <c r="E61" s="173"/>
      <c r="F61" s="173"/>
      <c r="G61" s="173"/>
      <c r="H61" s="173"/>
      <c r="I61" s="173"/>
      <c r="J61" s="174" t="s">
        <v>131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71</v>
      </c>
      <c r="D63" s="41"/>
      <c r="E63" s="41"/>
      <c r="F63" s="41"/>
      <c r="G63" s="41"/>
      <c r="H63" s="41"/>
      <c r="I63" s="41"/>
      <c r="J63" s="104">
        <f>J89</f>
        <v>0</v>
      </c>
      <c r="K63" s="41"/>
      <c r="L63" s="146"/>
      <c r="S63" s="39"/>
      <c r="T63" s="39"/>
      <c r="U63" s="39"/>
      <c r="V63" s="39"/>
      <c r="W63" s="39"/>
      <c r="X63" s="39"/>
      <c r="Y63" s="39"/>
      <c r="Z63" s="39"/>
      <c r="AA63" s="39"/>
      <c r="AB63" s="39"/>
      <c r="AC63" s="39"/>
      <c r="AD63" s="39"/>
      <c r="AE63" s="39"/>
      <c r="AU63" s="18" t="s">
        <v>132</v>
      </c>
    </row>
    <row r="64" s="9" customFormat="1" ht="24.96" customHeight="1">
      <c r="A64" s="9"/>
      <c r="B64" s="176"/>
      <c r="C64" s="177"/>
      <c r="D64" s="178" t="s">
        <v>133</v>
      </c>
      <c r="E64" s="179"/>
      <c r="F64" s="179"/>
      <c r="G64" s="179"/>
      <c r="H64" s="179"/>
      <c r="I64" s="179"/>
      <c r="J64" s="180">
        <f>J90</f>
        <v>0</v>
      </c>
      <c r="K64" s="177"/>
      <c r="L64" s="181"/>
      <c r="S64" s="9"/>
      <c r="T64" s="9"/>
      <c r="U64" s="9"/>
      <c r="V64" s="9"/>
      <c r="W64" s="9"/>
      <c r="X64" s="9"/>
      <c r="Y64" s="9"/>
      <c r="Z64" s="9"/>
      <c r="AA64" s="9"/>
      <c r="AB64" s="9"/>
      <c r="AC64" s="9"/>
      <c r="AD64" s="9"/>
      <c r="AE64" s="9"/>
    </row>
    <row r="65" s="10" customFormat="1" ht="19.92" customHeight="1">
      <c r="A65" s="10"/>
      <c r="B65" s="182"/>
      <c r="C65" s="127"/>
      <c r="D65" s="183" t="s">
        <v>134</v>
      </c>
      <c r="E65" s="184"/>
      <c r="F65" s="184"/>
      <c r="G65" s="184"/>
      <c r="H65" s="184"/>
      <c r="I65" s="184"/>
      <c r="J65" s="185">
        <f>J91</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404</v>
      </c>
      <c r="E66" s="184"/>
      <c r="F66" s="184"/>
      <c r="G66" s="184"/>
      <c r="H66" s="184"/>
      <c r="I66" s="184"/>
      <c r="J66" s="185">
        <f>J125</f>
        <v>0</v>
      </c>
      <c r="K66" s="127"/>
      <c r="L66" s="186"/>
      <c r="S66" s="10"/>
      <c r="T66" s="10"/>
      <c r="U66" s="10"/>
      <c r="V66" s="10"/>
      <c r="W66" s="10"/>
      <c r="X66" s="10"/>
      <c r="Y66" s="10"/>
      <c r="Z66" s="10"/>
      <c r="AA66" s="10"/>
      <c r="AB66" s="10"/>
      <c r="AC66" s="10"/>
      <c r="AD66" s="10"/>
      <c r="AE66" s="10"/>
    </row>
    <row r="67" s="10" customFormat="1" ht="19.92" customHeight="1">
      <c r="A67" s="10"/>
      <c r="B67" s="182"/>
      <c r="C67" s="127"/>
      <c r="D67" s="183" t="s">
        <v>405</v>
      </c>
      <c r="E67" s="184"/>
      <c r="F67" s="184"/>
      <c r="G67" s="184"/>
      <c r="H67" s="184"/>
      <c r="I67" s="184"/>
      <c r="J67" s="185">
        <f>J135</f>
        <v>0</v>
      </c>
      <c r="K67" s="127"/>
      <c r="L67" s="186"/>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46"/>
      <c r="S68" s="39"/>
      <c r="T68" s="39"/>
      <c r="U68" s="39"/>
      <c r="V68" s="39"/>
      <c r="W68" s="39"/>
      <c r="X68" s="39"/>
      <c r="Y68" s="39"/>
      <c r="Z68" s="39"/>
      <c r="AA68" s="39"/>
      <c r="AB68" s="39"/>
      <c r="AC68" s="39"/>
      <c r="AD68" s="39"/>
      <c r="AE68" s="39"/>
    </row>
    <row r="69" s="2" customFormat="1" ht="6.96" customHeight="1">
      <c r="A69" s="39"/>
      <c r="B69" s="61"/>
      <c r="C69" s="62"/>
      <c r="D69" s="62"/>
      <c r="E69" s="62"/>
      <c r="F69" s="62"/>
      <c r="G69" s="62"/>
      <c r="H69" s="62"/>
      <c r="I69" s="62"/>
      <c r="J69" s="62"/>
      <c r="K69" s="62"/>
      <c r="L69" s="146"/>
      <c r="S69" s="39"/>
      <c r="T69" s="39"/>
      <c r="U69" s="39"/>
      <c r="V69" s="39"/>
      <c r="W69" s="39"/>
      <c r="X69" s="39"/>
      <c r="Y69" s="39"/>
      <c r="Z69" s="39"/>
      <c r="AA69" s="39"/>
      <c r="AB69" s="39"/>
      <c r="AC69" s="39"/>
      <c r="AD69" s="39"/>
      <c r="AE69" s="39"/>
    </row>
    <row r="73" s="2" customFormat="1" ht="6.96" customHeight="1">
      <c r="A73" s="39"/>
      <c r="B73" s="63"/>
      <c r="C73" s="64"/>
      <c r="D73" s="64"/>
      <c r="E73" s="64"/>
      <c r="F73" s="64"/>
      <c r="G73" s="64"/>
      <c r="H73" s="64"/>
      <c r="I73" s="64"/>
      <c r="J73" s="64"/>
      <c r="K73" s="64"/>
      <c r="L73" s="146"/>
      <c r="S73" s="39"/>
      <c r="T73" s="39"/>
      <c r="U73" s="39"/>
      <c r="V73" s="39"/>
      <c r="W73" s="39"/>
      <c r="X73" s="39"/>
      <c r="Y73" s="39"/>
      <c r="Z73" s="39"/>
      <c r="AA73" s="39"/>
      <c r="AB73" s="39"/>
      <c r="AC73" s="39"/>
      <c r="AD73" s="39"/>
      <c r="AE73" s="39"/>
    </row>
    <row r="74" s="2" customFormat="1" ht="24.96" customHeight="1">
      <c r="A74" s="39"/>
      <c r="B74" s="40"/>
      <c r="C74" s="24" t="s">
        <v>135</v>
      </c>
      <c r="D74" s="41"/>
      <c r="E74" s="41"/>
      <c r="F74" s="41"/>
      <c r="G74" s="41"/>
      <c r="H74" s="41"/>
      <c r="I74" s="41"/>
      <c r="J74" s="41"/>
      <c r="K74" s="41"/>
      <c r="L74" s="146"/>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171" t="str">
        <f>E7</f>
        <v>Úpa, Malá Úpa, odstranění povodňových škod</v>
      </c>
      <c r="F77" s="33"/>
      <c r="G77" s="33"/>
      <c r="H77" s="33"/>
      <c r="I77" s="41"/>
      <c r="J77" s="41"/>
      <c r="K77" s="41"/>
      <c r="L77" s="146"/>
      <c r="S77" s="39"/>
      <c r="T77" s="39"/>
      <c r="U77" s="39"/>
      <c r="V77" s="39"/>
      <c r="W77" s="39"/>
      <c r="X77" s="39"/>
      <c r="Y77" s="39"/>
      <c r="Z77" s="39"/>
      <c r="AA77" s="39"/>
      <c r="AB77" s="39"/>
      <c r="AC77" s="39"/>
      <c r="AD77" s="39"/>
      <c r="AE77" s="39"/>
    </row>
    <row r="78" s="1" customFormat="1" ht="12" customHeight="1">
      <c r="B78" s="22"/>
      <c r="C78" s="33" t="s">
        <v>125</v>
      </c>
      <c r="D78" s="23"/>
      <c r="E78" s="23"/>
      <c r="F78" s="23"/>
      <c r="G78" s="23"/>
      <c r="H78" s="23"/>
      <c r="I78" s="23"/>
      <c r="J78" s="23"/>
      <c r="K78" s="23"/>
      <c r="L78" s="21"/>
    </row>
    <row r="79" s="2" customFormat="1" ht="16.5" customHeight="1">
      <c r="A79" s="39"/>
      <c r="B79" s="40"/>
      <c r="C79" s="41"/>
      <c r="D79" s="41"/>
      <c r="E79" s="171" t="s">
        <v>126</v>
      </c>
      <c r="F79" s="41"/>
      <c r="G79" s="41"/>
      <c r="H79" s="41"/>
      <c r="I79" s="41"/>
      <c r="J79" s="41"/>
      <c r="K79" s="41"/>
      <c r="L79" s="146"/>
      <c r="S79" s="39"/>
      <c r="T79" s="39"/>
      <c r="U79" s="39"/>
      <c r="V79" s="39"/>
      <c r="W79" s="39"/>
      <c r="X79" s="39"/>
      <c r="Y79" s="39"/>
      <c r="Z79" s="39"/>
      <c r="AA79" s="39"/>
      <c r="AB79" s="39"/>
      <c r="AC79" s="39"/>
      <c r="AD79" s="39"/>
      <c r="AE79" s="39"/>
    </row>
    <row r="80" s="2" customFormat="1" ht="12" customHeight="1">
      <c r="A80" s="39"/>
      <c r="B80" s="40"/>
      <c r="C80" s="33" t="s">
        <v>127</v>
      </c>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6.5" customHeight="1">
      <c r="A81" s="39"/>
      <c r="B81" s="40"/>
      <c r="C81" s="41"/>
      <c r="D81" s="41"/>
      <c r="E81" s="71" t="str">
        <f>E11</f>
        <v>SO 04 - Dočasné objekty potřebné pro realizaci SO 02</v>
      </c>
      <c r="F81" s="41"/>
      <c r="G81" s="41"/>
      <c r="H81" s="41"/>
      <c r="I81" s="41"/>
      <c r="J81" s="41"/>
      <c r="K81" s="41"/>
      <c r="L81" s="146"/>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6"/>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F14</f>
        <v xml:space="preserve"> </v>
      </c>
      <c r="G83" s="41"/>
      <c r="H83" s="41"/>
      <c r="I83" s="33" t="s">
        <v>23</v>
      </c>
      <c r="J83" s="74" t="str">
        <f>IF(J14="","",J14)</f>
        <v>16.12.2025</v>
      </c>
      <c r="K83" s="41"/>
      <c r="L83" s="146"/>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6"/>
      <c r="S84" s="39"/>
      <c r="T84" s="39"/>
      <c r="U84" s="39"/>
      <c r="V84" s="39"/>
      <c r="W84" s="39"/>
      <c r="X84" s="39"/>
      <c r="Y84" s="39"/>
      <c r="Z84" s="39"/>
      <c r="AA84" s="39"/>
      <c r="AB84" s="39"/>
      <c r="AC84" s="39"/>
      <c r="AD84" s="39"/>
      <c r="AE84" s="39"/>
    </row>
    <row r="85" s="2" customFormat="1" ht="40.05" customHeight="1">
      <c r="A85" s="39"/>
      <c r="B85" s="40"/>
      <c r="C85" s="33" t="s">
        <v>25</v>
      </c>
      <c r="D85" s="41"/>
      <c r="E85" s="41"/>
      <c r="F85" s="28" t="str">
        <f>E17</f>
        <v>Povodí Labe, státní podnik</v>
      </c>
      <c r="G85" s="41"/>
      <c r="H85" s="41"/>
      <c r="I85" s="33" t="s">
        <v>33</v>
      </c>
      <c r="J85" s="37" t="str">
        <f>E23</f>
        <v>Vodohospodářský rozvoj a výstavba a.s., Praha 5</v>
      </c>
      <c r="K85" s="41"/>
      <c r="L85" s="146"/>
      <c r="S85" s="39"/>
      <c r="T85" s="39"/>
      <c r="U85" s="39"/>
      <c r="V85" s="39"/>
      <c r="W85" s="39"/>
      <c r="X85" s="39"/>
      <c r="Y85" s="39"/>
      <c r="Z85" s="39"/>
      <c r="AA85" s="39"/>
      <c r="AB85" s="39"/>
      <c r="AC85" s="39"/>
      <c r="AD85" s="39"/>
      <c r="AE85" s="39"/>
    </row>
    <row r="86" s="2" customFormat="1" ht="15.15" customHeight="1">
      <c r="A86" s="39"/>
      <c r="B86" s="40"/>
      <c r="C86" s="33" t="s">
        <v>31</v>
      </c>
      <c r="D86" s="41"/>
      <c r="E86" s="41"/>
      <c r="F86" s="28" t="str">
        <f>IF(E20="","",E20)</f>
        <v>Vyplň údaj</v>
      </c>
      <c r="G86" s="41"/>
      <c r="H86" s="41"/>
      <c r="I86" s="33" t="s">
        <v>36</v>
      </c>
      <c r="J86" s="37" t="str">
        <f>E26</f>
        <v xml:space="preserve"> </v>
      </c>
      <c r="K86" s="41"/>
      <c r="L86" s="146"/>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46"/>
      <c r="S87" s="39"/>
      <c r="T87" s="39"/>
      <c r="U87" s="39"/>
      <c r="V87" s="39"/>
      <c r="W87" s="39"/>
      <c r="X87" s="39"/>
      <c r="Y87" s="39"/>
      <c r="Z87" s="39"/>
      <c r="AA87" s="39"/>
      <c r="AB87" s="39"/>
      <c r="AC87" s="39"/>
      <c r="AD87" s="39"/>
      <c r="AE87" s="39"/>
    </row>
    <row r="88" s="11" customFormat="1" ht="29.28" customHeight="1">
      <c r="A88" s="187"/>
      <c r="B88" s="188"/>
      <c r="C88" s="189" t="s">
        <v>136</v>
      </c>
      <c r="D88" s="190" t="s">
        <v>58</v>
      </c>
      <c r="E88" s="190" t="s">
        <v>54</v>
      </c>
      <c r="F88" s="190" t="s">
        <v>55</v>
      </c>
      <c r="G88" s="190" t="s">
        <v>137</v>
      </c>
      <c r="H88" s="190" t="s">
        <v>138</v>
      </c>
      <c r="I88" s="190" t="s">
        <v>139</v>
      </c>
      <c r="J88" s="190" t="s">
        <v>131</v>
      </c>
      <c r="K88" s="191" t="s">
        <v>140</v>
      </c>
      <c r="L88" s="192"/>
      <c r="M88" s="94" t="s">
        <v>19</v>
      </c>
      <c r="N88" s="95" t="s">
        <v>43</v>
      </c>
      <c r="O88" s="95" t="s">
        <v>141</v>
      </c>
      <c r="P88" s="95" t="s">
        <v>142</v>
      </c>
      <c r="Q88" s="95" t="s">
        <v>143</v>
      </c>
      <c r="R88" s="95" t="s">
        <v>144</v>
      </c>
      <c r="S88" s="95" t="s">
        <v>145</v>
      </c>
      <c r="T88" s="96" t="s">
        <v>146</v>
      </c>
      <c r="U88" s="187"/>
      <c r="V88" s="187"/>
      <c r="W88" s="187"/>
      <c r="X88" s="187"/>
      <c r="Y88" s="187"/>
      <c r="Z88" s="187"/>
      <c r="AA88" s="187"/>
      <c r="AB88" s="187"/>
      <c r="AC88" s="187"/>
      <c r="AD88" s="187"/>
      <c r="AE88" s="187"/>
    </row>
    <row r="89" s="2" customFormat="1" ht="22.8" customHeight="1">
      <c r="A89" s="39"/>
      <c r="B89" s="40"/>
      <c r="C89" s="101" t="s">
        <v>147</v>
      </c>
      <c r="D89" s="41"/>
      <c r="E89" s="41"/>
      <c r="F89" s="41"/>
      <c r="G89" s="41"/>
      <c r="H89" s="41"/>
      <c r="I89" s="41"/>
      <c r="J89" s="193">
        <f>BK89</f>
        <v>0</v>
      </c>
      <c r="K89" s="41"/>
      <c r="L89" s="45"/>
      <c r="M89" s="97"/>
      <c r="N89" s="194"/>
      <c r="O89" s="98"/>
      <c r="P89" s="195">
        <f>P90</f>
        <v>0</v>
      </c>
      <c r="Q89" s="98"/>
      <c r="R89" s="195">
        <f>R90</f>
        <v>396.81298374000005</v>
      </c>
      <c r="S89" s="98"/>
      <c r="T89" s="196">
        <f>T90</f>
        <v>218.38488000000001</v>
      </c>
      <c r="U89" s="39"/>
      <c r="V89" s="39"/>
      <c r="W89" s="39"/>
      <c r="X89" s="39"/>
      <c r="Y89" s="39"/>
      <c r="Z89" s="39"/>
      <c r="AA89" s="39"/>
      <c r="AB89" s="39"/>
      <c r="AC89" s="39"/>
      <c r="AD89" s="39"/>
      <c r="AE89" s="39"/>
      <c r="AT89" s="18" t="s">
        <v>72</v>
      </c>
      <c r="AU89" s="18" t="s">
        <v>132</v>
      </c>
      <c r="BK89" s="197">
        <f>BK90</f>
        <v>0</v>
      </c>
    </row>
    <row r="90" s="12" customFormat="1" ht="25.92" customHeight="1">
      <c r="A90" s="12"/>
      <c r="B90" s="198"/>
      <c r="C90" s="199"/>
      <c r="D90" s="200" t="s">
        <v>72</v>
      </c>
      <c r="E90" s="201" t="s">
        <v>148</v>
      </c>
      <c r="F90" s="201" t="s">
        <v>149</v>
      </c>
      <c r="G90" s="199"/>
      <c r="H90" s="199"/>
      <c r="I90" s="202"/>
      <c r="J90" s="203">
        <f>BK90</f>
        <v>0</v>
      </c>
      <c r="K90" s="199"/>
      <c r="L90" s="204"/>
      <c r="M90" s="205"/>
      <c r="N90" s="206"/>
      <c r="O90" s="206"/>
      <c r="P90" s="207">
        <f>P91+P125+P135</f>
        <v>0</v>
      </c>
      <c r="Q90" s="206"/>
      <c r="R90" s="207">
        <f>R91+R125+R135</f>
        <v>396.81298374000005</v>
      </c>
      <c r="S90" s="206"/>
      <c r="T90" s="208">
        <f>T91+T125+T135</f>
        <v>218.38488000000001</v>
      </c>
      <c r="U90" s="12"/>
      <c r="V90" s="12"/>
      <c r="W90" s="12"/>
      <c r="X90" s="12"/>
      <c r="Y90" s="12"/>
      <c r="Z90" s="12"/>
      <c r="AA90" s="12"/>
      <c r="AB90" s="12"/>
      <c r="AC90" s="12"/>
      <c r="AD90" s="12"/>
      <c r="AE90" s="12"/>
      <c r="AR90" s="209" t="s">
        <v>80</v>
      </c>
      <c r="AT90" s="210" t="s">
        <v>72</v>
      </c>
      <c r="AU90" s="210" t="s">
        <v>73</v>
      </c>
      <c r="AY90" s="209" t="s">
        <v>150</v>
      </c>
      <c r="BK90" s="211">
        <f>BK91+BK125+BK135</f>
        <v>0</v>
      </c>
    </row>
    <row r="91" s="12" customFormat="1" ht="22.8" customHeight="1">
      <c r="A91" s="12"/>
      <c r="B91" s="198"/>
      <c r="C91" s="199"/>
      <c r="D91" s="200" t="s">
        <v>72</v>
      </c>
      <c r="E91" s="212" t="s">
        <v>80</v>
      </c>
      <c r="F91" s="212" t="s">
        <v>151</v>
      </c>
      <c r="G91" s="199"/>
      <c r="H91" s="199"/>
      <c r="I91" s="202"/>
      <c r="J91" s="213">
        <f>BK91</f>
        <v>0</v>
      </c>
      <c r="K91" s="199"/>
      <c r="L91" s="204"/>
      <c r="M91" s="205"/>
      <c r="N91" s="206"/>
      <c r="O91" s="206"/>
      <c r="P91" s="207">
        <f>SUM(P92:P124)</f>
        <v>0</v>
      </c>
      <c r="Q91" s="206"/>
      <c r="R91" s="207">
        <f>SUM(R92:R124)</f>
        <v>0.064000000000000001</v>
      </c>
      <c r="S91" s="206"/>
      <c r="T91" s="208">
        <f>SUM(T92:T124)</f>
        <v>0</v>
      </c>
      <c r="U91" s="12"/>
      <c r="V91" s="12"/>
      <c r="W91" s="12"/>
      <c r="X91" s="12"/>
      <c r="Y91" s="12"/>
      <c r="Z91" s="12"/>
      <c r="AA91" s="12"/>
      <c r="AB91" s="12"/>
      <c r="AC91" s="12"/>
      <c r="AD91" s="12"/>
      <c r="AE91" s="12"/>
      <c r="AR91" s="209" t="s">
        <v>80</v>
      </c>
      <c r="AT91" s="210" t="s">
        <v>72</v>
      </c>
      <c r="AU91" s="210" t="s">
        <v>80</v>
      </c>
      <c r="AY91" s="209" t="s">
        <v>150</v>
      </c>
      <c r="BK91" s="211">
        <f>SUM(BK92:BK124)</f>
        <v>0</v>
      </c>
    </row>
    <row r="92" s="2" customFormat="1" ht="37.8" customHeight="1">
      <c r="A92" s="39"/>
      <c r="B92" s="40"/>
      <c r="C92" s="214" t="s">
        <v>80</v>
      </c>
      <c r="D92" s="214" t="s">
        <v>152</v>
      </c>
      <c r="E92" s="215" t="s">
        <v>482</v>
      </c>
      <c r="F92" s="216" t="s">
        <v>483</v>
      </c>
      <c r="G92" s="217" t="s">
        <v>261</v>
      </c>
      <c r="H92" s="218">
        <v>20</v>
      </c>
      <c r="I92" s="219"/>
      <c r="J92" s="220">
        <f>ROUND(I92*H92,2)</f>
        <v>0</v>
      </c>
      <c r="K92" s="216" t="s">
        <v>195</v>
      </c>
      <c r="L92" s="45"/>
      <c r="M92" s="221" t="s">
        <v>19</v>
      </c>
      <c r="N92" s="222" t="s">
        <v>46</v>
      </c>
      <c r="O92" s="86"/>
      <c r="P92" s="223">
        <f>O92*H92</f>
        <v>0</v>
      </c>
      <c r="Q92" s="223">
        <v>0</v>
      </c>
      <c r="R92" s="223">
        <f>Q92*H92</f>
        <v>0</v>
      </c>
      <c r="S92" s="223">
        <v>0</v>
      </c>
      <c r="T92" s="224">
        <f>S92*H92</f>
        <v>0</v>
      </c>
      <c r="U92" s="39"/>
      <c r="V92" s="39"/>
      <c r="W92" s="39"/>
      <c r="X92" s="39"/>
      <c r="Y92" s="39"/>
      <c r="Z92" s="39"/>
      <c r="AA92" s="39"/>
      <c r="AB92" s="39"/>
      <c r="AC92" s="39"/>
      <c r="AD92" s="39"/>
      <c r="AE92" s="39"/>
      <c r="AR92" s="225" t="s">
        <v>156</v>
      </c>
      <c r="AT92" s="225" t="s">
        <v>152</v>
      </c>
      <c r="AU92" s="225" t="s">
        <v>82</v>
      </c>
      <c r="AY92" s="18" t="s">
        <v>150</v>
      </c>
      <c r="BE92" s="226">
        <f>IF(N92="základní",J92,0)</f>
        <v>0</v>
      </c>
      <c r="BF92" s="226">
        <f>IF(N92="snížená",J92,0)</f>
        <v>0</v>
      </c>
      <c r="BG92" s="226">
        <f>IF(N92="zákl. přenesená",J92,0)</f>
        <v>0</v>
      </c>
      <c r="BH92" s="226">
        <f>IF(N92="sníž. přenesená",J92,0)</f>
        <v>0</v>
      </c>
      <c r="BI92" s="226">
        <f>IF(N92="nulová",J92,0)</f>
        <v>0</v>
      </c>
      <c r="BJ92" s="18" t="s">
        <v>156</v>
      </c>
      <c r="BK92" s="226">
        <f>ROUND(I92*H92,2)</f>
        <v>0</v>
      </c>
      <c r="BL92" s="18" t="s">
        <v>156</v>
      </c>
      <c r="BM92" s="225" t="s">
        <v>484</v>
      </c>
    </row>
    <row r="93" s="2" customFormat="1">
      <c r="A93" s="39"/>
      <c r="B93" s="40"/>
      <c r="C93" s="41"/>
      <c r="D93" s="227" t="s">
        <v>158</v>
      </c>
      <c r="E93" s="41"/>
      <c r="F93" s="228" t="s">
        <v>485</v>
      </c>
      <c r="G93" s="41"/>
      <c r="H93" s="41"/>
      <c r="I93" s="229"/>
      <c r="J93" s="41"/>
      <c r="K93" s="41"/>
      <c r="L93" s="45"/>
      <c r="M93" s="230"/>
      <c r="N93" s="231"/>
      <c r="O93" s="86"/>
      <c r="P93" s="86"/>
      <c r="Q93" s="86"/>
      <c r="R93" s="86"/>
      <c r="S93" s="86"/>
      <c r="T93" s="87"/>
      <c r="U93" s="39"/>
      <c r="V93" s="39"/>
      <c r="W93" s="39"/>
      <c r="X93" s="39"/>
      <c r="Y93" s="39"/>
      <c r="Z93" s="39"/>
      <c r="AA93" s="39"/>
      <c r="AB93" s="39"/>
      <c r="AC93" s="39"/>
      <c r="AD93" s="39"/>
      <c r="AE93" s="39"/>
      <c r="AT93" s="18" t="s">
        <v>158</v>
      </c>
      <c r="AU93" s="18" t="s">
        <v>82</v>
      </c>
    </row>
    <row r="94" s="2" customFormat="1">
      <c r="A94" s="39"/>
      <c r="B94" s="40"/>
      <c r="C94" s="41"/>
      <c r="D94" s="247" t="s">
        <v>198</v>
      </c>
      <c r="E94" s="41"/>
      <c r="F94" s="248" t="s">
        <v>486</v>
      </c>
      <c r="G94" s="41"/>
      <c r="H94" s="41"/>
      <c r="I94" s="229"/>
      <c r="J94" s="41"/>
      <c r="K94" s="41"/>
      <c r="L94" s="45"/>
      <c r="M94" s="230"/>
      <c r="N94" s="231"/>
      <c r="O94" s="86"/>
      <c r="P94" s="86"/>
      <c r="Q94" s="86"/>
      <c r="R94" s="86"/>
      <c r="S94" s="86"/>
      <c r="T94" s="87"/>
      <c r="U94" s="39"/>
      <c r="V94" s="39"/>
      <c r="W94" s="39"/>
      <c r="X94" s="39"/>
      <c r="Y94" s="39"/>
      <c r="Z94" s="39"/>
      <c r="AA94" s="39"/>
      <c r="AB94" s="39"/>
      <c r="AC94" s="39"/>
      <c r="AD94" s="39"/>
      <c r="AE94" s="39"/>
      <c r="AT94" s="18" t="s">
        <v>198</v>
      </c>
      <c r="AU94" s="18" t="s">
        <v>82</v>
      </c>
    </row>
    <row r="95" s="13" customFormat="1">
      <c r="A95" s="13"/>
      <c r="B95" s="233"/>
      <c r="C95" s="234"/>
      <c r="D95" s="227" t="s">
        <v>161</v>
      </c>
      <c r="E95" s="235" t="s">
        <v>19</v>
      </c>
      <c r="F95" s="236" t="s">
        <v>487</v>
      </c>
      <c r="G95" s="234"/>
      <c r="H95" s="237">
        <v>20</v>
      </c>
      <c r="I95" s="238"/>
      <c r="J95" s="234"/>
      <c r="K95" s="234"/>
      <c r="L95" s="239"/>
      <c r="M95" s="240"/>
      <c r="N95" s="241"/>
      <c r="O95" s="241"/>
      <c r="P95" s="241"/>
      <c r="Q95" s="241"/>
      <c r="R95" s="241"/>
      <c r="S95" s="241"/>
      <c r="T95" s="242"/>
      <c r="U95" s="13"/>
      <c r="V95" s="13"/>
      <c r="W95" s="13"/>
      <c r="X95" s="13"/>
      <c r="Y95" s="13"/>
      <c r="Z95" s="13"/>
      <c r="AA95" s="13"/>
      <c r="AB95" s="13"/>
      <c r="AC95" s="13"/>
      <c r="AD95" s="13"/>
      <c r="AE95" s="13"/>
      <c r="AT95" s="243" t="s">
        <v>161</v>
      </c>
      <c r="AU95" s="243" t="s">
        <v>82</v>
      </c>
      <c r="AV95" s="13" t="s">
        <v>82</v>
      </c>
      <c r="AW95" s="13" t="s">
        <v>35</v>
      </c>
      <c r="AX95" s="13" t="s">
        <v>80</v>
      </c>
      <c r="AY95" s="243" t="s">
        <v>150</v>
      </c>
    </row>
    <row r="96" s="2" customFormat="1" ht="24.15" customHeight="1">
      <c r="A96" s="39"/>
      <c r="B96" s="40"/>
      <c r="C96" s="214" t="s">
        <v>82</v>
      </c>
      <c r="D96" s="214" t="s">
        <v>152</v>
      </c>
      <c r="E96" s="215" t="s">
        <v>488</v>
      </c>
      <c r="F96" s="216" t="s">
        <v>489</v>
      </c>
      <c r="G96" s="217" t="s">
        <v>425</v>
      </c>
      <c r="H96" s="218">
        <v>1</v>
      </c>
      <c r="I96" s="219"/>
      <c r="J96" s="220">
        <f>ROUND(I96*H96,2)</f>
        <v>0</v>
      </c>
      <c r="K96" s="216" t="s">
        <v>195</v>
      </c>
      <c r="L96" s="45"/>
      <c r="M96" s="221" t="s">
        <v>19</v>
      </c>
      <c r="N96" s="222" t="s">
        <v>46</v>
      </c>
      <c r="O96" s="86"/>
      <c r="P96" s="223">
        <f>O96*H96</f>
        <v>0</v>
      </c>
      <c r="Q96" s="223">
        <v>0</v>
      </c>
      <c r="R96" s="223">
        <f>Q96*H96</f>
        <v>0</v>
      </c>
      <c r="S96" s="223">
        <v>0</v>
      </c>
      <c r="T96" s="224">
        <f>S96*H96</f>
        <v>0</v>
      </c>
      <c r="U96" s="39"/>
      <c r="V96" s="39"/>
      <c r="W96" s="39"/>
      <c r="X96" s="39"/>
      <c r="Y96" s="39"/>
      <c r="Z96" s="39"/>
      <c r="AA96" s="39"/>
      <c r="AB96" s="39"/>
      <c r="AC96" s="39"/>
      <c r="AD96" s="39"/>
      <c r="AE96" s="39"/>
      <c r="AR96" s="225" t="s">
        <v>156</v>
      </c>
      <c r="AT96" s="225" t="s">
        <v>152</v>
      </c>
      <c r="AU96" s="225" t="s">
        <v>82</v>
      </c>
      <c r="AY96" s="18" t="s">
        <v>150</v>
      </c>
      <c r="BE96" s="226">
        <f>IF(N96="základní",J96,0)</f>
        <v>0</v>
      </c>
      <c r="BF96" s="226">
        <f>IF(N96="snížená",J96,0)</f>
        <v>0</v>
      </c>
      <c r="BG96" s="226">
        <f>IF(N96="zákl. přenesená",J96,0)</f>
        <v>0</v>
      </c>
      <c r="BH96" s="226">
        <f>IF(N96="sníž. přenesená",J96,0)</f>
        <v>0</v>
      </c>
      <c r="BI96" s="226">
        <f>IF(N96="nulová",J96,0)</f>
        <v>0</v>
      </c>
      <c r="BJ96" s="18" t="s">
        <v>156</v>
      </c>
      <c r="BK96" s="226">
        <f>ROUND(I96*H96,2)</f>
        <v>0</v>
      </c>
      <c r="BL96" s="18" t="s">
        <v>156</v>
      </c>
      <c r="BM96" s="225" t="s">
        <v>490</v>
      </c>
    </row>
    <row r="97" s="2" customFormat="1">
      <c r="A97" s="39"/>
      <c r="B97" s="40"/>
      <c r="C97" s="41"/>
      <c r="D97" s="227" t="s">
        <v>158</v>
      </c>
      <c r="E97" s="41"/>
      <c r="F97" s="228" t="s">
        <v>491</v>
      </c>
      <c r="G97" s="41"/>
      <c r="H97" s="41"/>
      <c r="I97" s="229"/>
      <c r="J97" s="41"/>
      <c r="K97" s="41"/>
      <c r="L97" s="45"/>
      <c r="M97" s="230"/>
      <c r="N97" s="231"/>
      <c r="O97" s="86"/>
      <c r="P97" s="86"/>
      <c r="Q97" s="86"/>
      <c r="R97" s="86"/>
      <c r="S97" s="86"/>
      <c r="T97" s="87"/>
      <c r="U97" s="39"/>
      <c r="V97" s="39"/>
      <c r="W97" s="39"/>
      <c r="X97" s="39"/>
      <c r="Y97" s="39"/>
      <c r="Z97" s="39"/>
      <c r="AA97" s="39"/>
      <c r="AB97" s="39"/>
      <c r="AC97" s="39"/>
      <c r="AD97" s="39"/>
      <c r="AE97" s="39"/>
      <c r="AT97" s="18" t="s">
        <v>158</v>
      </c>
      <c r="AU97" s="18" t="s">
        <v>82</v>
      </c>
    </row>
    <row r="98" s="2" customFormat="1">
      <c r="A98" s="39"/>
      <c r="B98" s="40"/>
      <c r="C98" s="41"/>
      <c r="D98" s="247" t="s">
        <v>198</v>
      </c>
      <c r="E98" s="41"/>
      <c r="F98" s="248" t="s">
        <v>492</v>
      </c>
      <c r="G98" s="41"/>
      <c r="H98" s="41"/>
      <c r="I98" s="229"/>
      <c r="J98" s="41"/>
      <c r="K98" s="41"/>
      <c r="L98" s="45"/>
      <c r="M98" s="230"/>
      <c r="N98" s="231"/>
      <c r="O98" s="86"/>
      <c r="P98" s="86"/>
      <c r="Q98" s="86"/>
      <c r="R98" s="86"/>
      <c r="S98" s="86"/>
      <c r="T98" s="87"/>
      <c r="U98" s="39"/>
      <c r="V98" s="39"/>
      <c r="W98" s="39"/>
      <c r="X98" s="39"/>
      <c r="Y98" s="39"/>
      <c r="Z98" s="39"/>
      <c r="AA98" s="39"/>
      <c r="AB98" s="39"/>
      <c r="AC98" s="39"/>
      <c r="AD98" s="39"/>
      <c r="AE98" s="39"/>
      <c r="AT98" s="18" t="s">
        <v>198</v>
      </c>
      <c r="AU98" s="18" t="s">
        <v>82</v>
      </c>
    </row>
    <row r="99" s="13" customFormat="1">
      <c r="A99" s="13"/>
      <c r="B99" s="233"/>
      <c r="C99" s="234"/>
      <c r="D99" s="227" t="s">
        <v>161</v>
      </c>
      <c r="E99" s="235" t="s">
        <v>19</v>
      </c>
      <c r="F99" s="236" t="s">
        <v>493</v>
      </c>
      <c r="G99" s="234"/>
      <c r="H99" s="237">
        <v>1</v>
      </c>
      <c r="I99" s="238"/>
      <c r="J99" s="234"/>
      <c r="K99" s="234"/>
      <c r="L99" s="239"/>
      <c r="M99" s="240"/>
      <c r="N99" s="241"/>
      <c r="O99" s="241"/>
      <c r="P99" s="241"/>
      <c r="Q99" s="241"/>
      <c r="R99" s="241"/>
      <c r="S99" s="241"/>
      <c r="T99" s="242"/>
      <c r="U99" s="13"/>
      <c r="V99" s="13"/>
      <c r="W99" s="13"/>
      <c r="X99" s="13"/>
      <c r="Y99" s="13"/>
      <c r="Z99" s="13"/>
      <c r="AA99" s="13"/>
      <c r="AB99" s="13"/>
      <c r="AC99" s="13"/>
      <c r="AD99" s="13"/>
      <c r="AE99" s="13"/>
      <c r="AT99" s="243" t="s">
        <v>161</v>
      </c>
      <c r="AU99" s="243" t="s">
        <v>82</v>
      </c>
      <c r="AV99" s="13" t="s">
        <v>82</v>
      </c>
      <c r="AW99" s="13" t="s">
        <v>35</v>
      </c>
      <c r="AX99" s="13" t="s">
        <v>80</v>
      </c>
      <c r="AY99" s="243" t="s">
        <v>150</v>
      </c>
    </row>
    <row r="100" s="2" customFormat="1" ht="24.15" customHeight="1">
      <c r="A100" s="39"/>
      <c r="B100" s="40"/>
      <c r="C100" s="214" t="s">
        <v>168</v>
      </c>
      <c r="D100" s="214" t="s">
        <v>152</v>
      </c>
      <c r="E100" s="215" t="s">
        <v>494</v>
      </c>
      <c r="F100" s="216" t="s">
        <v>495</v>
      </c>
      <c r="G100" s="217" t="s">
        <v>425</v>
      </c>
      <c r="H100" s="218">
        <v>1</v>
      </c>
      <c r="I100" s="219"/>
      <c r="J100" s="220">
        <f>ROUND(I100*H100,2)</f>
        <v>0</v>
      </c>
      <c r="K100" s="216" t="s">
        <v>195</v>
      </c>
      <c r="L100" s="45"/>
      <c r="M100" s="221" t="s">
        <v>19</v>
      </c>
      <c r="N100" s="222" t="s">
        <v>46</v>
      </c>
      <c r="O100" s="86"/>
      <c r="P100" s="223">
        <f>O100*H100</f>
        <v>0</v>
      </c>
      <c r="Q100" s="223">
        <v>0</v>
      </c>
      <c r="R100" s="223">
        <f>Q100*H100</f>
        <v>0</v>
      </c>
      <c r="S100" s="223">
        <v>0</v>
      </c>
      <c r="T100" s="224">
        <f>S100*H100</f>
        <v>0</v>
      </c>
      <c r="U100" s="39"/>
      <c r="V100" s="39"/>
      <c r="W100" s="39"/>
      <c r="X100" s="39"/>
      <c r="Y100" s="39"/>
      <c r="Z100" s="39"/>
      <c r="AA100" s="39"/>
      <c r="AB100" s="39"/>
      <c r="AC100" s="39"/>
      <c r="AD100" s="39"/>
      <c r="AE100" s="39"/>
      <c r="AR100" s="225" t="s">
        <v>156</v>
      </c>
      <c r="AT100" s="225" t="s">
        <v>152</v>
      </c>
      <c r="AU100" s="225" t="s">
        <v>82</v>
      </c>
      <c r="AY100" s="18" t="s">
        <v>150</v>
      </c>
      <c r="BE100" s="226">
        <f>IF(N100="základní",J100,0)</f>
        <v>0</v>
      </c>
      <c r="BF100" s="226">
        <f>IF(N100="snížená",J100,0)</f>
        <v>0</v>
      </c>
      <c r="BG100" s="226">
        <f>IF(N100="zákl. přenesená",J100,0)</f>
        <v>0</v>
      </c>
      <c r="BH100" s="226">
        <f>IF(N100="sníž. přenesená",J100,0)</f>
        <v>0</v>
      </c>
      <c r="BI100" s="226">
        <f>IF(N100="nulová",J100,0)</f>
        <v>0</v>
      </c>
      <c r="BJ100" s="18" t="s">
        <v>156</v>
      </c>
      <c r="BK100" s="226">
        <f>ROUND(I100*H100,2)</f>
        <v>0</v>
      </c>
      <c r="BL100" s="18" t="s">
        <v>156</v>
      </c>
      <c r="BM100" s="225" t="s">
        <v>496</v>
      </c>
    </row>
    <row r="101" s="2" customFormat="1">
      <c r="A101" s="39"/>
      <c r="B101" s="40"/>
      <c r="C101" s="41"/>
      <c r="D101" s="227" t="s">
        <v>158</v>
      </c>
      <c r="E101" s="41"/>
      <c r="F101" s="228" t="s">
        <v>497</v>
      </c>
      <c r="G101" s="41"/>
      <c r="H101" s="41"/>
      <c r="I101" s="229"/>
      <c r="J101" s="41"/>
      <c r="K101" s="41"/>
      <c r="L101" s="45"/>
      <c r="M101" s="230"/>
      <c r="N101" s="231"/>
      <c r="O101" s="86"/>
      <c r="P101" s="86"/>
      <c r="Q101" s="86"/>
      <c r="R101" s="86"/>
      <c r="S101" s="86"/>
      <c r="T101" s="87"/>
      <c r="U101" s="39"/>
      <c r="V101" s="39"/>
      <c r="W101" s="39"/>
      <c r="X101" s="39"/>
      <c r="Y101" s="39"/>
      <c r="Z101" s="39"/>
      <c r="AA101" s="39"/>
      <c r="AB101" s="39"/>
      <c r="AC101" s="39"/>
      <c r="AD101" s="39"/>
      <c r="AE101" s="39"/>
      <c r="AT101" s="18" t="s">
        <v>158</v>
      </c>
      <c r="AU101" s="18" t="s">
        <v>82</v>
      </c>
    </row>
    <row r="102" s="2" customFormat="1">
      <c r="A102" s="39"/>
      <c r="B102" s="40"/>
      <c r="C102" s="41"/>
      <c r="D102" s="247" t="s">
        <v>198</v>
      </c>
      <c r="E102" s="41"/>
      <c r="F102" s="248" t="s">
        <v>498</v>
      </c>
      <c r="G102" s="41"/>
      <c r="H102" s="41"/>
      <c r="I102" s="229"/>
      <c r="J102" s="41"/>
      <c r="K102" s="41"/>
      <c r="L102" s="45"/>
      <c r="M102" s="230"/>
      <c r="N102" s="231"/>
      <c r="O102" s="86"/>
      <c r="P102" s="86"/>
      <c r="Q102" s="86"/>
      <c r="R102" s="86"/>
      <c r="S102" s="86"/>
      <c r="T102" s="87"/>
      <c r="U102" s="39"/>
      <c r="V102" s="39"/>
      <c r="W102" s="39"/>
      <c r="X102" s="39"/>
      <c r="Y102" s="39"/>
      <c r="Z102" s="39"/>
      <c r="AA102" s="39"/>
      <c r="AB102" s="39"/>
      <c r="AC102" s="39"/>
      <c r="AD102" s="39"/>
      <c r="AE102" s="39"/>
      <c r="AT102" s="18" t="s">
        <v>198</v>
      </c>
      <c r="AU102" s="18" t="s">
        <v>82</v>
      </c>
    </row>
    <row r="103" s="13" customFormat="1">
      <c r="A103" s="13"/>
      <c r="B103" s="233"/>
      <c r="C103" s="234"/>
      <c r="D103" s="227" t="s">
        <v>161</v>
      </c>
      <c r="E103" s="235" t="s">
        <v>19</v>
      </c>
      <c r="F103" s="236" t="s">
        <v>493</v>
      </c>
      <c r="G103" s="234"/>
      <c r="H103" s="237">
        <v>1</v>
      </c>
      <c r="I103" s="238"/>
      <c r="J103" s="234"/>
      <c r="K103" s="234"/>
      <c r="L103" s="239"/>
      <c r="M103" s="240"/>
      <c r="N103" s="241"/>
      <c r="O103" s="241"/>
      <c r="P103" s="241"/>
      <c r="Q103" s="241"/>
      <c r="R103" s="241"/>
      <c r="S103" s="241"/>
      <c r="T103" s="242"/>
      <c r="U103" s="13"/>
      <c r="V103" s="13"/>
      <c r="W103" s="13"/>
      <c r="X103" s="13"/>
      <c r="Y103" s="13"/>
      <c r="Z103" s="13"/>
      <c r="AA103" s="13"/>
      <c r="AB103" s="13"/>
      <c r="AC103" s="13"/>
      <c r="AD103" s="13"/>
      <c r="AE103" s="13"/>
      <c r="AT103" s="243" t="s">
        <v>161</v>
      </c>
      <c r="AU103" s="243" t="s">
        <v>82</v>
      </c>
      <c r="AV103" s="13" t="s">
        <v>82</v>
      </c>
      <c r="AW103" s="13" t="s">
        <v>35</v>
      </c>
      <c r="AX103" s="13" t="s">
        <v>80</v>
      </c>
      <c r="AY103" s="243" t="s">
        <v>150</v>
      </c>
    </row>
    <row r="104" s="2" customFormat="1" ht="21.75" customHeight="1">
      <c r="A104" s="39"/>
      <c r="B104" s="40"/>
      <c r="C104" s="214" t="s">
        <v>156</v>
      </c>
      <c r="D104" s="214" t="s">
        <v>152</v>
      </c>
      <c r="E104" s="215" t="s">
        <v>499</v>
      </c>
      <c r="F104" s="216" t="s">
        <v>500</v>
      </c>
      <c r="G104" s="217" t="s">
        <v>425</v>
      </c>
      <c r="H104" s="218">
        <v>1</v>
      </c>
      <c r="I104" s="219"/>
      <c r="J104" s="220">
        <f>ROUND(I104*H104,2)</f>
        <v>0</v>
      </c>
      <c r="K104" s="216" t="s">
        <v>195</v>
      </c>
      <c r="L104" s="45"/>
      <c r="M104" s="221" t="s">
        <v>19</v>
      </c>
      <c r="N104" s="222" t="s">
        <v>46</v>
      </c>
      <c r="O104" s="86"/>
      <c r="P104" s="223">
        <f>O104*H104</f>
        <v>0</v>
      </c>
      <c r="Q104" s="223">
        <v>0</v>
      </c>
      <c r="R104" s="223">
        <f>Q104*H104</f>
        <v>0</v>
      </c>
      <c r="S104" s="223">
        <v>0</v>
      </c>
      <c r="T104" s="224">
        <f>S104*H104</f>
        <v>0</v>
      </c>
      <c r="U104" s="39"/>
      <c r="V104" s="39"/>
      <c r="W104" s="39"/>
      <c r="X104" s="39"/>
      <c r="Y104" s="39"/>
      <c r="Z104" s="39"/>
      <c r="AA104" s="39"/>
      <c r="AB104" s="39"/>
      <c r="AC104" s="39"/>
      <c r="AD104" s="39"/>
      <c r="AE104" s="39"/>
      <c r="AR104" s="225" t="s">
        <v>156</v>
      </c>
      <c r="AT104" s="225" t="s">
        <v>152</v>
      </c>
      <c r="AU104" s="225" t="s">
        <v>82</v>
      </c>
      <c r="AY104" s="18" t="s">
        <v>150</v>
      </c>
      <c r="BE104" s="226">
        <f>IF(N104="základní",J104,0)</f>
        <v>0</v>
      </c>
      <c r="BF104" s="226">
        <f>IF(N104="snížená",J104,0)</f>
        <v>0</v>
      </c>
      <c r="BG104" s="226">
        <f>IF(N104="zákl. přenesená",J104,0)</f>
        <v>0</v>
      </c>
      <c r="BH104" s="226">
        <f>IF(N104="sníž. přenesená",J104,0)</f>
        <v>0</v>
      </c>
      <c r="BI104" s="226">
        <f>IF(N104="nulová",J104,0)</f>
        <v>0</v>
      </c>
      <c r="BJ104" s="18" t="s">
        <v>156</v>
      </c>
      <c r="BK104" s="226">
        <f>ROUND(I104*H104,2)</f>
        <v>0</v>
      </c>
      <c r="BL104" s="18" t="s">
        <v>156</v>
      </c>
      <c r="BM104" s="225" t="s">
        <v>501</v>
      </c>
    </row>
    <row r="105" s="2" customFormat="1">
      <c r="A105" s="39"/>
      <c r="B105" s="40"/>
      <c r="C105" s="41"/>
      <c r="D105" s="227" t="s">
        <v>158</v>
      </c>
      <c r="E105" s="41"/>
      <c r="F105" s="228" t="s">
        <v>502</v>
      </c>
      <c r="G105" s="41"/>
      <c r="H105" s="41"/>
      <c r="I105" s="229"/>
      <c r="J105" s="41"/>
      <c r="K105" s="41"/>
      <c r="L105" s="45"/>
      <c r="M105" s="230"/>
      <c r="N105" s="231"/>
      <c r="O105" s="86"/>
      <c r="P105" s="86"/>
      <c r="Q105" s="86"/>
      <c r="R105" s="86"/>
      <c r="S105" s="86"/>
      <c r="T105" s="87"/>
      <c r="U105" s="39"/>
      <c r="V105" s="39"/>
      <c r="W105" s="39"/>
      <c r="X105" s="39"/>
      <c r="Y105" s="39"/>
      <c r="Z105" s="39"/>
      <c r="AA105" s="39"/>
      <c r="AB105" s="39"/>
      <c r="AC105" s="39"/>
      <c r="AD105" s="39"/>
      <c r="AE105" s="39"/>
      <c r="AT105" s="18" t="s">
        <v>158</v>
      </c>
      <c r="AU105" s="18" t="s">
        <v>82</v>
      </c>
    </row>
    <row r="106" s="2" customFormat="1">
      <c r="A106" s="39"/>
      <c r="B106" s="40"/>
      <c r="C106" s="41"/>
      <c r="D106" s="247" t="s">
        <v>198</v>
      </c>
      <c r="E106" s="41"/>
      <c r="F106" s="248" t="s">
        <v>503</v>
      </c>
      <c r="G106" s="41"/>
      <c r="H106" s="41"/>
      <c r="I106" s="229"/>
      <c r="J106" s="41"/>
      <c r="K106" s="41"/>
      <c r="L106" s="45"/>
      <c r="M106" s="230"/>
      <c r="N106" s="231"/>
      <c r="O106" s="86"/>
      <c r="P106" s="86"/>
      <c r="Q106" s="86"/>
      <c r="R106" s="86"/>
      <c r="S106" s="86"/>
      <c r="T106" s="87"/>
      <c r="U106" s="39"/>
      <c r="V106" s="39"/>
      <c r="W106" s="39"/>
      <c r="X106" s="39"/>
      <c r="Y106" s="39"/>
      <c r="Z106" s="39"/>
      <c r="AA106" s="39"/>
      <c r="AB106" s="39"/>
      <c r="AC106" s="39"/>
      <c r="AD106" s="39"/>
      <c r="AE106" s="39"/>
      <c r="AT106" s="18" t="s">
        <v>198</v>
      </c>
      <c r="AU106" s="18" t="s">
        <v>82</v>
      </c>
    </row>
    <row r="107" s="2" customFormat="1" ht="21.75" customHeight="1">
      <c r="A107" s="39"/>
      <c r="B107" s="40"/>
      <c r="C107" s="214" t="s">
        <v>211</v>
      </c>
      <c r="D107" s="214" t="s">
        <v>152</v>
      </c>
      <c r="E107" s="215" t="s">
        <v>504</v>
      </c>
      <c r="F107" s="216" t="s">
        <v>505</v>
      </c>
      <c r="G107" s="217" t="s">
        <v>425</v>
      </c>
      <c r="H107" s="218">
        <v>1</v>
      </c>
      <c r="I107" s="219"/>
      <c r="J107" s="220">
        <f>ROUND(I107*H107,2)</f>
        <v>0</v>
      </c>
      <c r="K107" s="216" t="s">
        <v>195</v>
      </c>
      <c r="L107" s="45"/>
      <c r="M107" s="221" t="s">
        <v>19</v>
      </c>
      <c r="N107" s="222" t="s">
        <v>46</v>
      </c>
      <c r="O107" s="86"/>
      <c r="P107" s="223">
        <f>O107*H107</f>
        <v>0</v>
      </c>
      <c r="Q107" s="223">
        <v>0</v>
      </c>
      <c r="R107" s="223">
        <f>Q107*H107</f>
        <v>0</v>
      </c>
      <c r="S107" s="223">
        <v>0</v>
      </c>
      <c r="T107" s="224">
        <f>S107*H107</f>
        <v>0</v>
      </c>
      <c r="U107" s="39"/>
      <c r="V107" s="39"/>
      <c r="W107" s="39"/>
      <c r="X107" s="39"/>
      <c r="Y107" s="39"/>
      <c r="Z107" s="39"/>
      <c r="AA107" s="39"/>
      <c r="AB107" s="39"/>
      <c r="AC107" s="39"/>
      <c r="AD107" s="39"/>
      <c r="AE107" s="39"/>
      <c r="AR107" s="225" t="s">
        <v>156</v>
      </c>
      <c r="AT107" s="225" t="s">
        <v>152</v>
      </c>
      <c r="AU107" s="225" t="s">
        <v>82</v>
      </c>
      <c r="AY107" s="18" t="s">
        <v>150</v>
      </c>
      <c r="BE107" s="226">
        <f>IF(N107="základní",J107,0)</f>
        <v>0</v>
      </c>
      <c r="BF107" s="226">
        <f>IF(N107="snížená",J107,0)</f>
        <v>0</v>
      </c>
      <c r="BG107" s="226">
        <f>IF(N107="zákl. přenesená",J107,0)</f>
        <v>0</v>
      </c>
      <c r="BH107" s="226">
        <f>IF(N107="sníž. přenesená",J107,0)</f>
        <v>0</v>
      </c>
      <c r="BI107" s="226">
        <f>IF(N107="nulová",J107,0)</f>
        <v>0</v>
      </c>
      <c r="BJ107" s="18" t="s">
        <v>156</v>
      </c>
      <c r="BK107" s="226">
        <f>ROUND(I107*H107,2)</f>
        <v>0</v>
      </c>
      <c r="BL107" s="18" t="s">
        <v>156</v>
      </c>
      <c r="BM107" s="225" t="s">
        <v>506</v>
      </c>
    </row>
    <row r="108" s="2" customFormat="1">
      <c r="A108" s="39"/>
      <c r="B108" s="40"/>
      <c r="C108" s="41"/>
      <c r="D108" s="227" t="s">
        <v>158</v>
      </c>
      <c r="E108" s="41"/>
      <c r="F108" s="228" t="s">
        <v>507</v>
      </c>
      <c r="G108" s="41"/>
      <c r="H108" s="41"/>
      <c r="I108" s="229"/>
      <c r="J108" s="41"/>
      <c r="K108" s="41"/>
      <c r="L108" s="45"/>
      <c r="M108" s="230"/>
      <c r="N108" s="231"/>
      <c r="O108" s="86"/>
      <c r="P108" s="86"/>
      <c r="Q108" s="86"/>
      <c r="R108" s="86"/>
      <c r="S108" s="86"/>
      <c r="T108" s="87"/>
      <c r="U108" s="39"/>
      <c r="V108" s="39"/>
      <c r="W108" s="39"/>
      <c r="X108" s="39"/>
      <c r="Y108" s="39"/>
      <c r="Z108" s="39"/>
      <c r="AA108" s="39"/>
      <c r="AB108" s="39"/>
      <c r="AC108" s="39"/>
      <c r="AD108" s="39"/>
      <c r="AE108" s="39"/>
      <c r="AT108" s="18" t="s">
        <v>158</v>
      </c>
      <c r="AU108" s="18" t="s">
        <v>82</v>
      </c>
    </row>
    <row r="109" s="2" customFormat="1">
      <c r="A109" s="39"/>
      <c r="B109" s="40"/>
      <c r="C109" s="41"/>
      <c r="D109" s="247" t="s">
        <v>198</v>
      </c>
      <c r="E109" s="41"/>
      <c r="F109" s="248" t="s">
        <v>508</v>
      </c>
      <c r="G109" s="41"/>
      <c r="H109" s="41"/>
      <c r="I109" s="229"/>
      <c r="J109" s="41"/>
      <c r="K109" s="41"/>
      <c r="L109" s="45"/>
      <c r="M109" s="230"/>
      <c r="N109" s="231"/>
      <c r="O109" s="86"/>
      <c r="P109" s="86"/>
      <c r="Q109" s="86"/>
      <c r="R109" s="86"/>
      <c r="S109" s="86"/>
      <c r="T109" s="87"/>
      <c r="U109" s="39"/>
      <c r="V109" s="39"/>
      <c r="W109" s="39"/>
      <c r="X109" s="39"/>
      <c r="Y109" s="39"/>
      <c r="Z109" s="39"/>
      <c r="AA109" s="39"/>
      <c r="AB109" s="39"/>
      <c r="AC109" s="39"/>
      <c r="AD109" s="39"/>
      <c r="AE109" s="39"/>
      <c r="AT109" s="18" t="s">
        <v>198</v>
      </c>
      <c r="AU109" s="18" t="s">
        <v>82</v>
      </c>
    </row>
    <row r="110" s="2" customFormat="1" ht="37.8" customHeight="1">
      <c r="A110" s="39"/>
      <c r="B110" s="40"/>
      <c r="C110" s="214" t="s">
        <v>223</v>
      </c>
      <c r="D110" s="214" t="s">
        <v>152</v>
      </c>
      <c r="E110" s="215" t="s">
        <v>509</v>
      </c>
      <c r="F110" s="216" t="s">
        <v>510</v>
      </c>
      <c r="G110" s="217" t="s">
        <v>187</v>
      </c>
      <c r="H110" s="218">
        <v>1</v>
      </c>
      <c r="I110" s="219"/>
      <c r="J110" s="220">
        <f>ROUND(I110*H110,2)</f>
        <v>0</v>
      </c>
      <c r="K110" s="216" t="s">
        <v>19</v>
      </c>
      <c r="L110" s="45"/>
      <c r="M110" s="221" t="s">
        <v>19</v>
      </c>
      <c r="N110" s="222" t="s">
        <v>46</v>
      </c>
      <c r="O110" s="86"/>
      <c r="P110" s="223">
        <f>O110*H110</f>
        <v>0</v>
      </c>
      <c r="Q110" s="223">
        <v>0</v>
      </c>
      <c r="R110" s="223">
        <f>Q110*H110</f>
        <v>0</v>
      </c>
      <c r="S110" s="223">
        <v>0</v>
      </c>
      <c r="T110" s="224">
        <f>S110*H110</f>
        <v>0</v>
      </c>
      <c r="U110" s="39"/>
      <c r="V110" s="39"/>
      <c r="W110" s="39"/>
      <c r="X110" s="39"/>
      <c r="Y110" s="39"/>
      <c r="Z110" s="39"/>
      <c r="AA110" s="39"/>
      <c r="AB110" s="39"/>
      <c r="AC110" s="39"/>
      <c r="AD110" s="39"/>
      <c r="AE110" s="39"/>
      <c r="AR110" s="225" t="s">
        <v>156</v>
      </c>
      <c r="AT110" s="225" t="s">
        <v>152</v>
      </c>
      <c r="AU110" s="225" t="s">
        <v>82</v>
      </c>
      <c r="AY110" s="18" t="s">
        <v>150</v>
      </c>
      <c r="BE110" s="226">
        <f>IF(N110="základní",J110,0)</f>
        <v>0</v>
      </c>
      <c r="BF110" s="226">
        <f>IF(N110="snížená",J110,0)</f>
        <v>0</v>
      </c>
      <c r="BG110" s="226">
        <f>IF(N110="zákl. přenesená",J110,0)</f>
        <v>0</v>
      </c>
      <c r="BH110" s="226">
        <f>IF(N110="sníž. přenesená",J110,0)</f>
        <v>0</v>
      </c>
      <c r="BI110" s="226">
        <f>IF(N110="nulová",J110,0)</f>
        <v>0</v>
      </c>
      <c r="BJ110" s="18" t="s">
        <v>156</v>
      </c>
      <c r="BK110" s="226">
        <f>ROUND(I110*H110,2)</f>
        <v>0</v>
      </c>
      <c r="BL110" s="18" t="s">
        <v>156</v>
      </c>
      <c r="BM110" s="225" t="s">
        <v>511</v>
      </c>
    </row>
    <row r="111" s="2" customFormat="1">
      <c r="A111" s="39"/>
      <c r="B111" s="40"/>
      <c r="C111" s="41"/>
      <c r="D111" s="227" t="s">
        <v>158</v>
      </c>
      <c r="E111" s="41"/>
      <c r="F111" s="228" t="s">
        <v>510</v>
      </c>
      <c r="G111" s="41"/>
      <c r="H111" s="41"/>
      <c r="I111" s="229"/>
      <c r="J111" s="41"/>
      <c r="K111" s="41"/>
      <c r="L111" s="45"/>
      <c r="M111" s="230"/>
      <c r="N111" s="231"/>
      <c r="O111" s="86"/>
      <c r="P111" s="86"/>
      <c r="Q111" s="86"/>
      <c r="R111" s="86"/>
      <c r="S111" s="86"/>
      <c r="T111" s="87"/>
      <c r="U111" s="39"/>
      <c r="V111" s="39"/>
      <c r="W111" s="39"/>
      <c r="X111" s="39"/>
      <c r="Y111" s="39"/>
      <c r="Z111" s="39"/>
      <c r="AA111" s="39"/>
      <c r="AB111" s="39"/>
      <c r="AC111" s="39"/>
      <c r="AD111" s="39"/>
      <c r="AE111" s="39"/>
      <c r="AT111" s="18" t="s">
        <v>158</v>
      </c>
      <c r="AU111" s="18" t="s">
        <v>82</v>
      </c>
    </row>
    <row r="112" s="2" customFormat="1" ht="21.75" customHeight="1">
      <c r="A112" s="39"/>
      <c r="B112" s="40"/>
      <c r="C112" s="214" t="s">
        <v>231</v>
      </c>
      <c r="D112" s="214" t="s">
        <v>152</v>
      </c>
      <c r="E112" s="215" t="s">
        <v>512</v>
      </c>
      <c r="F112" s="216" t="s">
        <v>513</v>
      </c>
      <c r="G112" s="217" t="s">
        <v>425</v>
      </c>
      <c r="H112" s="218">
        <v>1</v>
      </c>
      <c r="I112" s="219"/>
      <c r="J112" s="220">
        <f>ROUND(I112*H112,2)</f>
        <v>0</v>
      </c>
      <c r="K112" s="216" t="s">
        <v>195</v>
      </c>
      <c r="L112" s="45"/>
      <c r="M112" s="221" t="s">
        <v>19</v>
      </c>
      <c r="N112" s="222" t="s">
        <v>46</v>
      </c>
      <c r="O112" s="86"/>
      <c r="P112" s="223">
        <f>O112*H112</f>
        <v>0</v>
      </c>
      <c r="Q112" s="223">
        <v>0</v>
      </c>
      <c r="R112" s="223">
        <f>Q112*H112</f>
        <v>0</v>
      </c>
      <c r="S112" s="223">
        <v>0</v>
      </c>
      <c r="T112" s="224">
        <f>S112*H112</f>
        <v>0</v>
      </c>
      <c r="U112" s="39"/>
      <c r="V112" s="39"/>
      <c r="W112" s="39"/>
      <c r="X112" s="39"/>
      <c r="Y112" s="39"/>
      <c r="Z112" s="39"/>
      <c r="AA112" s="39"/>
      <c r="AB112" s="39"/>
      <c r="AC112" s="39"/>
      <c r="AD112" s="39"/>
      <c r="AE112" s="39"/>
      <c r="AR112" s="225" t="s">
        <v>156</v>
      </c>
      <c r="AT112" s="225" t="s">
        <v>152</v>
      </c>
      <c r="AU112" s="225" t="s">
        <v>82</v>
      </c>
      <c r="AY112" s="18" t="s">
        <v>150</v>
      </c>
      <c r="BE112" s="226">
        <f>IF(N112="základní",J112,0)</f>
        <v>0</v>
      </c>
      <c r="BF112" s="226">
        <f>IF(N112="snížená",J112,0)</f>
        <v>0</v>
      </c>
      <c r="BG112" s="226">
        <f>IF(N112="zákl. přenesená",J112,0)</f>
        <v>0</v>
      </c>
      <c r="BH112" s="226">
        <f>IF(N112="sníž. přenesená",J112,0)</f>
        <v>0</v>
      </c>
      <c r="BI112" s="226">
        <f>IF(N112="nulová",J112,0)</f>
        <v>0</v>
      </c>
      <c r="BJ112" s="18" t="s">
        <v>156</v>
      </c>
      <c r="BK112" s="226">
        <f>ROUND(I112*H112,2)</f>
        <v>0</v>
      </c>
      <c r="BL112" s="18" t="s">
        <v>156</v>
      </c>
      <c r="BM112" s="225" t="s">
        <v>514</v>
      </c>
    </row>
    <row r="113" s="2" customFormat="1">
      <c r="A113" s="39"/>
      <c r="B113" s="40"/>
      <c r="C113" s="41"/>
      <c r="D113" s="227" t="s">
        <v>158</v>
      </c>
      <c r="E113" s="41"/>
      <c r="F113" s="228" t="s">
        <v>515</v>
      </c>
      <c r="G113" s="41"/>
      <c r="H113" s="41"/>
      <c r="I113" s="229"/>
      <c r="J113" s="41"/>
      <c r="K113" s="41"/>
      <c r="L113" s="45"/>
      <c r="M113" s="230"/>
      <c r="N113" s="231"/>
      <c r="O113" s="86"/>
      <c r="P113" s="86"/>
      <c r="Q113" s="86"/>
      <c r="R113" s="86"/>
      <c r="S113" s="86"/>
      <c r="T113" s="87"/>
      <c r="U113" s="39"/>
      <c r="V113" s="39"/>
      <c r="W113" s="39"/>
      <c r="X113" s="39"/>
      <c r="Y113" s="39"/>
      <c r="Z113" s="39"/>
      <c r="AA113" s="39"/>
      <c r="AB113" s="39"/>
      <c r="AC113" s="39"/>
      <c r="AD113" s="39"/>
      <c r="AE113" s="39"/>
      <c r="AT113" s="18" t="s">
        <v>158</v>
      </c>
      <c r="AU113" s="18" t="s">
        <v>82</v>
      </c>
    </row>
    <row r="114" s="2" customFormat="1">
      <c r="A114" s="39"/>
      <c r="B114" s="40"/>
      <c r="C114" s="41"/>
      <c r="D114" s="247" t="s">
        <v>198</v>
      </c>
      <c r="E114" s="41"/>
      <c r="F114" s="248" t="s">
        <v>516</v>
      </c>
      <c r="G114" s="41"/>
      <c r="H114" s="41"/>
      <c r="I114" s="229"/>
      <c r="J114" s="41"/>
      <c r="K114" s="41"/>
      <c r="L114" s="45"/>
      <c r="M114" s="230"/>
      <c r="N114" s="231"/>
      <c r="O114" s="86"/>
      <c r="P114" s="86"/>
      <c r="Q114" s="86"/>
      <c r="R114" s="86"/>
      <c r="S114" s="86"/>
      <c r="T114" s="87"/>
      <c r="U114" s="39"/>
      <c r="V114" s="39"/>
      <c r="W114" s="39"/>
      <c r="X114" s="39"/>
      <c r="Y114" s="39"/>
      <c r="Z114" s="39"/>
      <c r="AA114" s="39"/>
      <c r="AB114" s="39"/>
      <c r="AC114" s="39"/>
      <c r="AD114" s="39"/>
      <c r="AE114" s="39"/>
      <c r="AT114" s="18" t="s">
        <v>198</v>
      </c>
      <c r="AU114" s="18" t="s">
        <v>82</v>
      </c>
    </row>
    <row r="115" s="2" customFormat="1" ht="24.15" customHeight="1">
      <c r="A115" s="39"/>
      <c r="B115" s="40"/>
      <c r="C115" s="214" t="s">
        <v>238</v>
      </c>
      <c r="D115" s="214" t="s">
        <v>152</v>
      </c>
      <c r="E115" s="215" t="s">
        <v>517</v>
      </c>
      <c r="F115" s="216" t="s">
        <v>518</v>
      </c>
      <c r="G115" s="217" t="s">
        <v>425</v>
      </c>
      <c r="H115" s="218">
        <v>1</v>
      </c>
      <c r="I115" s="219"/>
      <c r="J115" s="220">
        <f>ROUND(I115*H115,2)</f>
        <v>0</v>
      </c>
      <c r="K115" s="216" t="s">
        <v>195</v>
      </c>
      <c r="L115" s="45"/>
      <c r="M115" s="221" t="s">
        <v>19</v>
      </c>
      <c r="N115" s="222" t="s">
        <v>46</v>
      </c>
      <c r="O115" s="86"/>
      <c r="P115" s="223">
        <f>O115*H115</f>
        <v>0</v>
      </c>
      <c r="Q115" s="223">
        <v>0</v>
      </c>
      <c r="R115" s="223">
        <f>Q115*H115</f>
        <v>0</v>
      </c>
      <c r="S115" s="223">
        <v>0</v>
      </c>
      <c r="T115" s="224">
        <f>S115*H115</f>
        <v>0</v>
      </c>
      <c r="U115" s="39"/>
      <c r="V115" s="39"/>
      <c r="W115" s="39"/>
      <c r="X115" s="39"/>
      <c r="Y115" s="39"/>
      <c r="Z115" s="39"/>
      <c r="AA115" s="39"/>
      <c r="AB115" s="39"/>
      <c r="AC115" s="39"/>
      <c r="AD115" s="39"/>
      <c r="AE115" s="39"/>
      <c r="AR115" s="225" t="s">
        <v>156</v>
      </c>
      <c r="AT115" s="225" t="s">
        <v>152</v>
      </c>
      <c r="AU115" s="225" t="s">
        <v>82</v>
      </c>
      <c r="AY115" s="18" t="s">
        <v>150</v>
      </c>
      <c r="BE115" s="226">
        <f>IF(N115="základní",J115,0)</f>
        <v>0</v>
      </c>
      <c r="BF115" s="226">
        <f>IF(N115="snížená",J115,0)</f>
        <v>0</v>
      </c>
      <c r="BG115" s="226">
        <f>IF(N115="zákl. přenesená",J115,0)</f>
        <v>0</v>
      </c>
      <c r="BH115" s="226">
        <f>IF(N115="sníž. přenesená",J115,0)</f>
        <v>0</v>
      </c>
      <c r="BI115" s="226">
        <f>IF(N115="nulová",J115,0)</f>
        <v>0</v>
      </c>
      <c r="BJ115" s="18" t="s">
        <v>156</v>
      </c>
      <c r="BK115" s="226">
        <f>ROUND(I115*H115,2)</f>
        <v>0</v>
      </c>
      <c r="BL115" s="18" t="s">
        <v>156</v>
      </c>
      <c r="BM115" s="225" t="s">
        <v>519</v>
      </c>
    </row>
    <row r="116" s="2" customFormat="1">
      <c r="A116" s="39"/>
      <c r="B116" s="40"/>
      <c r="C116" s="41"/>
      <c r="D116" s="227" t="s">
        <v>158</v>
      </c>
      <c r="E116" s="41"/>
      <c r="F116" s="228" t="s">
        <v>520</v>
      </c>
      <c r="G116" s="41"/>
      <c r="H116" s="41"/>
      <c r="I116" s="229"/>
      <c r="J116" s="41"/>
      <c r="K116" s="41"/>
      <c r="L116" s="45"/>
      <c r="M116" s="230"/>
      <c r="N116" s="231"/>
      <c r="O116" s="86"/>
      <c r="P116" s="86"/>
      <c r="Q116" s="86"/>
      <c r="R116" s="86"/>
      <c r="S116" s="86"/>
      <c r="T116" s="87"/>
      <c r="U116" s="39"/>
      <c r="V116" s="39"/>
      <c r="W116" s="39"/>
      <c r="X116" s="39"/>
      <c r="Y116" s="39"/>
      <c r="Z116" s="39"/>
      <c r="AA116" s="39"/>
      <c r="AB116" s="39"/>
      <c r="AC116" s="39"/>
      <c r="AD116" s="39"/>
      <c r="AE116" s="39"/>
      <c r="AT116" s="18" t="s">
        <v>158</v>
      </c>
      <c r="AU116" s="18" t="s">
        <v>82</v>
      </c>
    </row>
    <row r="117" s="2" customFormat="1">
      <c r="A117" s="39"/>
      <c r="B117" s="40"/>
      <c r="C117" s="41"/>
      <c r="D117" s="247" t="s">
        <v>198</v>
      </c>
      <c r="E117" s="41"/>
      <c r="F117" s="248" t="s">
        <v>521</v>
      </c>
      <c r="G117" s="41"/>
      <c r="H117" s="41"/>
      <c r="I117" s="229"/>
      <c r="J117" s="41"/>
      <c r="K117" s="41"/>
      <c r="L117" s="45"/>
      <c r="M117" s="230"/>
      <c r="N117" s="231"/>
      <c r="O117" s="86"/>
      <c r="P117" s="86"/>
      <c r="Q117" s="86"/>
      <c r="R117" s="86"/>
      <c r="S117" s="86"/>
      <c r="T117" s="87"/>
      <c r="U117" s="39"/>
      <c r="V117" s="39"/>
      <c r="W117" s="39"/>
      <c r="X117" s="39"/>
      <c r="Y117" s="39"/>
      <c r="Z117" s="39"/>
      <c r="AA117" s="39"/>
      <c r="AB117" s="39"/>
      <c r="AC117" s="39"/>
      <c r="AD117" s="39"/>
      <c r="AE117" s="39"/>
      <c r="AT117" s="18" t="s">
        <v>198</v>
      </c>
      <c r="AU117" s="18" t="s">
        <v>82</v>
      </c>
    </row>
    <row r="118" s="2" customFormat="1" ht="24.15" customHeight="1">
      <c r="A118" s="39"/>
      <c r="B118" s="40"/>
      <c r="C118" s="214" t="s">
        <v>249</v>
      </c>
      <c r="D118" s="214" t="s">
        <v>152</v>
      </c>
      <c r="E118" s="215" t="s">
        <v>522</v>
      </c>
      <c r="F118" s="216" t="s">
        <v>523</v>
      </c>
      <c r="G118" s="217" t="s">
        <v>261</v>
      </c>
      <c r="H118" s="218">
        <v>560</v>
      </c>
      <c r="I118" s="219"/>
      <c r="J118" s="220">
        <f>ROUND(I118*H118,2)</f>
        <v>0</v>
      </c>
      <c r="K118" s="216" t="s">
        <v>195</v>
      </c>
      <c r="L118" s="45"/>
      <c r="M118" s="221" t="s">
        <v>19</v>
      </c>
      <c r="N118" s="222" t="s">
        <v>46</v>
      </c>
      <c r="O118" s="86"/>
      <c r="P118" s="223">
        <f>O118*H118</f>
        <v>0</v>
      </c>
      <c r="Q118" s="223">
        <v>0</v>
      </c>
      <c r="R118" s="223">
        <f>Q118*H118</f>
        <v>0</v>
      </c>
      <c r="S118" s="223">
        <v>0</v>
      </c>
      <c r="T118" s="224">
        <f>S118*H118</f>
        <v>0</v>
      </c>
      <c r="U118" s="39"/>
      <c r="V118" s="39"/>
      <c r="W118" s="39"/>
      <c r="X118" s="39"/>
      <c r="Y118" s="39"/>
      <c r="Z118" s="39"/>
      <c r="AA118" s="39"/>
      <c r="AB118" s="39"/>
      <c r="AC118" s="39"/>
      <c r="AD118" s="39"/>
      <c r="AE118" s="39"/>
      <c r="AR118" s="225" t="s">
        <v>156</v>
      </c>
      <c r="AT118" s="225" t="s">
        <v>152</v>
      </c>
      <c r="AU118" s="225" t="s">
        <v>82</v>
      </c>
      <c r="AY118" s="18" t="s">
        <v>150</v>
      </c>
      <c r="BE118" s="226">
        <f>IF(N118="základní",J118,0)</f>
        <v>0</v>
      </c>
      <c r="BF118" s="226">
        <f>IF(N118="snížená",J118,0)</f>
        <v>0</v>
      </c>
      <c r="BG118" s="226">
        <f>IF(N118="zákl. přenesená",J118,0)</f>
        <v>0</v>
      </c>
      <c r="BH118" s="226">
        <f>IF(N118="sníž. přenesená",J118,0)</f>
        <v>0</v>
      </c>
      <c r="BI118" s="226">
        <f>IF(N118="nulová",J118,0)</f>
        <v>0</v>
      </c>
      <c r="BJ118" s="18" t="s">
        <v>156</v>
      </c>
      <c r="BK118" s="226">
        <f>ROUND(I118*H118,2)</f>
        <v>0</v>
      </c>
      <c r="BL118" s="18" t="s">
        <v>156</v>
      </c>
      <c r="BM118" s="225" t="s">
        <v>524</v>
      </c>
    </row>
    <row r="119" s="2" customFormat="1">
      <c r="A119" s="39"/>
      <c r="B119" s="40"/>
      <c r="C119" s="41"/>
      <c r="D119" s="227" t="s">
        <v>158</v>
      </c>
      <c r="E119" s="41"/>
      <c r="F119" s="228" t="s">
        <v>525</v>
      </c>
      <c r="G119" s="41"/>
      <c r="H119" s="41"/>
      <c r="I119" s="229"/>
      <c r="J119" s="41"/>
      <c r="K119" s="41"/>
      <c r="L119" s="45"/>
      <c r="M119" s="230"/>
      <c r="N119" s="231"/>
      <c r="O119" s="86"/>
      <c r="P119" s="86"/>
      <c r="Q119" s="86"/>
      <c r="R119" s="86"/>
      <c r="S119" s="86"/>
      <c r="T119" s="87"/>
      <c r="U119" s="39"/>
      <c r="V119" s="39"/>
      <c r="W119" s="39"/>
      <c r="X119" s="39"/>
      <c r="Y119" s="39"/>
      <c r="Z119" s="39"/>
      <c r="AA119" s="39"/>
      <c r="AB119" s="39"/>
      <c r="AC119" s="39"/>
      <c r="AD119" s="39"/>
      <c r="AE119" s="39"/>
      <c r="AT119" s="18" t="s">
        <v>158</v>
      </c>
      <c r="AU119" s="18" t="s">
        <v>82</v>
      </c>
    </row>
    <row r="120" s="2" customFormat="1">
      <c r="A120" s="39"/>
      <c r="B120" s="40"/>
      <c r="C120" s="41"/>
      <c r="D120" s="247" t="s">
        <v>198</v>
      </c>
      <c r="E120" s="41"/>
      <c r="F120" s="248" t="s">
        <v>526</v>
      </c>
      <c r="G120" s="41"/>
      <c r="H120" s="41"/>
      <c r="I120" s="229"/>
      <c r="J120" s="41"/>
      <c r="K120" s="41"/>
      <c r="L120" s="45"/>
      <c r="M120" s="230"/>
      <c r="N120" s="231"/>
      <c r="O120" s="86"/>
      <c r="P120" s="86"/>
      <c r="Q120" s="86"/>
      <c r="R120" s="86"/>
      <c r="S120" s="86"/>
      <c r="T120" s="87"/>
      <c r="U120" s="39"/>
      <c r="V120" s="39"/>
      <c r="W120" s="39"/>
      <c r="X120" s="39"/>
      <c r="Y120" s="39"/>
      <c r="Z120" s="39"/>
      <c r="AA120" s="39"/>
      <c r="AB120" s="39"/>
      <c r="AC120" s="39"/>
      <c r="AD120" s="39"/>
      <c r="AE120" s="39"/>
      <c r="AT120" s="18" t="s">
        <v>198</v>
      </c>
      <c r="AU120" s="18" t="s">
        <v>82</v>
      </c>
    </row>
    <row r="121" s="13" customFormat="1">
      <c r="A121" s="13"/>
      <c r="B121" s="233"/>
      <c r="C121" s="234"/>
      <c r="D121" s="227" t="s">
        <v>161</v>
      </c>
      <c r="E121" s="235" t="s">
        <v>19</v>
      </c>
      <c r="F121" s="236" t="s">
        <v>527</v>
      </c>
      <c r="G121" s="234"/>
      <c r="H121" s="237">
        <v>560</v>
      </c>
      <c r="I121" s="238"/>
      <c r="J121" s="234"/>
      <c r="K121" s="234"/>
      <c r="L121" s="239"/>
      <c r="M121" s="240"/>
      <c r="N121" s="241"/>
      <c r="O121" s="241"/>
      <c r="P121" s="241"/>
      <c r="Q121" s="241"/>
      <c r="R121" s="241"/>
      <c r="S121" s="241"/>
      <c r="T121" s="242"/>
      <c r="U121" s="13"/>
      <c r="V121" s="13"/>
      <c r="W121" s="13"/>
      <c r="X121" s="13"/>
      <c r="Y121" s="13"/>
      <c r="Z121" s="13"/>
      <c r="AA121" s="13"/>
      <c r="AB121" s="13"/>
      <c r="AC121" s="13"/>
      <c r="AD121" s="13"/>
      <c r="AE121" s="13"/>
      <c r="AT121" s="243" t="s">
        <v>161</v>
      </c>
      <c r="AU121" s="243" t="s">
        <v>82</v>
      </c>
      <c r="AV121" s="13" t="s">
        <v>82</v>
      </c>
      <c r="AW121" s="13" t="s">
        <v>35</v>
      </c>
      <c r="AX121" s="13" t="s">
        <v>80</v>
      </c>
      <c r="AY121" s="243" t="s">
        <v>150</v>
      </c>
    </row>
    <row r="122" s="2" customFormat="1" ht="16.5" customHeight="1">
      <c r="A122" s="39"/>
      <c r="B122" s="40"/>
      <c r="C122" s="214" t="s">
        <v>257</v>
      </c>
      <c r="D122" s="214" t="s">
        <v>152</v>
      </c>
      <c r="E122" s="215" t="s">
        <v>528</v>
      </c>
      <c r="F122" s="216" t="s">
        <v>529</v>
      </c>
      <c r="G122" s="217" t="s">
        <v>261</v>
      </c>
      <c r="H122" s="218">
        <v>50</v>
      </c>
      <c r="I122" s="219"/>
      <c r="J122" s="220">
        <f>ROUND(I122*H122,2)</f>
        <v>0</v>
      </c>
      <c r="K122" s="216" t="s">
        <v>19</v>
      </c>
      <c r="L122" s="45"/>
      <c r="M122" s="221" t="s">
        <v>19</v>
      </c>
      <c r="N122" s="222" t="s">
        <v>46</v>
      </c>
      <c r="O122" s="86"/>
      <c r="P122" s="223">
        <f>O122*H122</f>
        <v>0</v>
      </c>
      <c r="Q122" s="223">
        <v>0.0012800000000000001</v>
      </c>
      <c r="R122" s="223">
        <f>Q122*H122</f>
        <v>0.064000000000000001</v>
      </c>
      <c r="S122" s="223">
        <v>0</v>
      </c>
      <c r="T122" s="224">
        <f>S122*H122</f>
        <v>0</v>
      </c>
      <c r="U122" s="39"/>
      <c r="V122" s="39"/>
      <c r="W122" s="39"/>
      <c r="X122" s="39"/>
      <c r="Y122" s="39"/>
      <c r="Z122" s="39"/>
      <c r="AA122" s="39"/>
      <c r="AB122" s="39"/>
      <c r="AC122" s="39"/>
      <c r="AD122" s="39"/>
      <c r="AE122" s="39"/>
      <c r="AR122" s="225" t="s">
        <v>156</v>
      </c>
      <c r="AT122" s="225" t="s">
        <v>152</v>
      </c>
      <c r="AU122" s="225" t="s">
        <v>82</v>
      </c>
      <c r="AY122" s="18" t="s">
        <v>150</v>
      </c>
      <c r="BE122" s="226">
        <f>IF(N122="základní",J122,0)</f>
        <v>0</v>
      </c>
      <c r="BF122" s="226">
        <f>IF(N122="snížená",J122,0)</f>
        <v>0</v>
      </c>
      <c r="BG122" s="226">
        <f>IF(N122="zákl. přenesená",J122,0)</f>
        <v>0</v>
      </c>
      <c r="BH122" s="226">
        <f>IF(N122="sníž. přenesená",J122,0)</f>
        <v>0</v>
      </c>
      <c r="BI122" s="226">
        <f>IF(N122="nulová",J122,0)</f>
        <v>0</v>
      </c>
      <c r="BJ122" s="18" t="s">
        <v>156</v>
      </c>
      <c r="BK122" s="226">
        <f>ROUND(I122*H122,2)</f>
        <v>0</v>
      </c>
      <c r="BL122" s="18" t="s">
        <v>156</v>
      </c>
      <c r="BM122" s="225" t="s">
        <v>530</v>
      </c>
    </row>
    <row r="123" s="2" customFormat="1">
      <c r="A123" s="39"/>
      <c r="B123" s="40"/>
      <c r="C123" s="41"/>
      <c r="D123" s="227" t="s">
        <v>158</v>
      </c>
      <c r="E123" s="41"/>
      <c r="F123" s="228" t="s">
        <v>529</v>
      </c>
      <c r="G123" s="41"/>
      <c r="H123" s="41"/>
      <c r="I123" s="229"/>
      <c r="J123" s="41"/>
      <c r="K123" s="41"/>
      <c r="L123" s="45"/>
      <c r="M123" s="230"/>
      <c r="N123" s="231"/>
      <c r="O123" s="86"/>
      <c r="P123" s="86"/>
      <c r="Q123" s="86"/>
      <c r="R123" s="86"/>
      <c r="S123" s="86"/>
      <c r="T123" s="87"/>
      <c r="U123" s="39"/>
      <c r="V123" s="39"/>
      <c r="W123" s="39"/>
      <c r="X123" s="39"/>
      <c r="Y123" s="39"/>
      <c r="Z123" s="39"/>
      <c r="AA123" s="39"/>
      <c r="AB123" s="39"/>
      <c r="AC123" s="39"/>
      <c r="AD123" s="39"/>
      <c r="AE123" s="39"/>
      <c r="AT123" s="18" t="s">
        <v>158</v>
      </c>
      <c r="AU123" s="18" t="s">
        <v>82</v>
      </c>
    </row>
    <row r="124" s="13" customFormat="1">
      <c r="A124" s="13"/>
      <c r="B124" s="233"/>
      <c r="C124" s="234"/>
      <c r="D124" s="227" t="s">
        <v>161</v>
      </c>
      <c r="E124" s="235" t="s">
        <v>19</v>
      </c>
      <c r="F124" s="236" t="s">
        <v>531</v>
      </c>
      <c r="G124" s="234"/>
      <c r="H124" s="237">
        <v>50</v>
      </c>
      <c r="I124" s="238"/>
      <c r="J124" s="234"/>
      <c r="K124" s="234"/>
      <c r="L124" s="239"/>
      <c r="M124" s="240"/>
      <c r="N124" s="241"/>
      <c r="O124" s="241"/>
      <c r="P124" s="241"/>
      <c r="Q124" s="241"/>
      <c r="R124" s="241"/>
      <c r="S124" s="241"/>
      <c r="T124" s="242"/>
      <c r="U124" s="13"/>
      <c r="V124" s="13"/>
      <c r="W124" s="13"/>
      <c r="X124" s="13"/>
      <c r="Y124" s="13"/>
      <c r="Z124" s="13"/>
      <c r="AA124" s="13"/>
      <c r="AB124" s="13"/>
      <c r="AC124" s="13"/>
      <c r="AD124" s="13"/>
      <c r="AE124" s="13"/>
      <c r="AT124" s="243" t="s">
        <v>161</v>
      </c>
      <c r="AU124" s="243" t="s">
        <v>82</v>
      </c>
      <c r="AV124" s="13" t="s">
        <v>82</v>
      </c>
      <c r="AW124" s="13" t="s">
        <v>35</v>
      </c>
      <c r="AX124" s="13" t="s">
        <v>80</v>
      </c>
      <c r="AY124" s="243" t="s">
        <v>150</v>
      </c>
    </row>
    <row r="125" s="12" customFormat="1" ht="22.8" customHeight="1">
      <c r="A125" s="12"/>
      <c r="B125" s="198"/>
      <c r="C125" s="199"/>
      <c r="D125" s="200" t="s">
        <v>72</v>
      </c>
      <c r="E125" s="212" t="s">
        <v>211</v>
      </c>
      <c r="F125" s="212" t="s">
        <v>437</v>
      </c>
      <c r="G125" s="199"/>
      <c r="H125" s="199"/>
      <c r="I125" s="202"/>
      <c r="J125" s="213">
        <f>BK125</f>
        <v>0</v>
      </c>
      <c r="K125" s="199"/>
      <c r="L125" s="204"/>
      <c r="M125" s="205"/>
      <c r="N125" s="206"/>
      <c r="O125" s="206"/>
      <c r="P125" s="207">
        <f>SUM(P126:P134)</f>
        <v>0</v>
      </c>
      <c r="Q125" s="206"/>
      <c r="R125" s="207">
        <f>SUM(R126:R134)</f>
        <v>396.74898374000003</v>
      </c>
      <c r="S125" s="206"/>
      <c r="T125" s="208">
        <f>SUM(T126:T134)</f>
        <v>218.38488000000001</v>
      </c>
      <c r="U125" s="12"/>
      <c r="V125" s="12"/>
      <c r="W125" s="12"/>
      <c r="X125" s="12"/>
      <c r="Y125" s="12"/>
      <c r="Z125" s="12"/>
      <c r="AA125" s="12"/>
      <c r="AB125" s="12"/>
      <c r="AC125" s="12"/>
      <c r="AD125" s="12"/>
      <c r="AE125" s="12"/>
      <c r="AR125" s="209" t="s">
        <v>80</v>
      </c>
      <c r="AT125" s="210" t="s">
        <v>72</v>
      </c>
      <c r="AU125" s="210" t="s">
        <v>80</v>
      </c>
      <c r="AY125" s="209" t="s">
        <v>150</v>
      </c>
      <c r="BK125" s="211">
        <f>SUM(BK126:BK134)</f>
        <v>0</v>
      </c>
    </row>
    <row r="126" s="2" customFormat="1" ht="49.05" customHeight="1">
      <c r="A126" s="39"/>
      <c r="B126" s="40"/>
      <c r="C126" s="214" t="s">
        <v>266</v>
      </c>
      <c r="D126" s="214" t="s">
        <v>152</v>
      </c>
      <c r="E126" s="215" t="s">
        <v>438</v>
      </c>
      <c r="F126" s="216" t="s">
        <v>439</v>
      </c>
      <c r="G126" s="217" t="s">
        <v>187</v>
      </c>
      <c r="H126" s="218">
        <v>1</v>
      </c>
      <c r="I126" s="219"/>
      <c r="J126" s="220">
        <f>ROUND(I126*H126,2)</f>
        <v>0</v>
      </c>
      <c r="K126" s="216" t="s">
        <v>19</v>
      </c>
      <c r="L126" s="45"/>
      <c r="M126" s="221" t="s">
        <v>19</v>
      </c>
      <c r="N126" s="222" t="s">
        <v>46</v>
      </c>
      <c r="O126" s="86"/>
      <c r="P126" s="223">
        <f>O126*H126</f>
        <v>0</v>
      </c>
      <c r="Q126" s="223">
        <v>147.584317</v>
      </c>
      <c r="R126" s="223">
        <f>Q126*H126</f>
        <v>147.584317</v>
      </c>
      <c r="S126" s="223">
        <v>101.304</v>
      </c>
      <c r="T126" s="224">
        <f>S126*H126</f>
        <v>101.304</v>
      </c>
      <c r="U126" s="39"/>
      <c r="V126" s="39"/>
      <c r="W126" s="39"/>
      <c r="X126" s="39"/>
      <c r="Y126" s="39"/>
      <c r="Z126" s="39"/>
      <c r="AA126" s="39"/>
      <c r="AB126" s="39"/>
      <c r="AC126" s="39"/>
      <c r="AD126" s="39"/>
      <c r="AE126" s="39"/>
      <c r="AR126" s="225" t="s">
        <v>156</v>
      </c>
      <c r="AT126" s="225" t="s">
        <v>152</v>
      </c>
      <c r="AU126" s="225" t="s">
        <v>82</v>
      </c>
      <c r="AY126" s="18" t="s">
        <v>150</v>
      </c>
      <c r="BE126" s="226">
        <f>IF(N126="základní",J126,0)</f>
        <v>0</v>
      </c>
      <c r="BF126" s="226">
        <f>IF(N126="snížená",J126,0)</f>
        <v>0</v>
      </c>
      <c r="BG126" s="226">
        <f>IF(N126="zákl. přenesená",J126,0)</f>
        <v>0</v>
      </c>
      <c r="BH126" s="226">
        <f>IF(N126="sníž. přenesená",J126,0)</f>
        <v>0</v>
      </c>
      <c r="BI126" s="226">
        <f>IF(N126="nulová",J126,0)</f>
        <v>0</v>
      </c>
      <c r="BJ126" s="18" t="s">
        <v>156</v>
      </c>
      <c r="BK126" s="226">
        <f>ROUND(I126*H126,2)</f>
        <v>0</v>
      </c>
      <c r="BL126" s="18" t="s">
        <v>156</v>
      </c>
      <c r="BM126" s="225" t="s">
        <v>532</v>
      </c>
    </row>
    <row r="127" s="2" customFormat="1">
      <c r="A127" s="39"/>
      <c r="B127" s="40"/>
      <c r="C127" s="41"/>
      <c r="D127" s="227" t="s">
        <v>158</v>
      </c>
      <c r="E127" s="41"/>
      <c r="F127" s="228" t="s">
        <v>439</v>
      </c>
      <c r="G127" s="41"/>
      <c r="H127" s="41"/>
      <c r="I127" s="229"/>
      <c r="J127" s="41"/>
      <c r="K127" s="41"/>
      <c r="L127" s="45"/>
      <c r="M127" s="230"/>
      <c r="N127" s="231"/>
      <c r="O127" s="86"/>
      <c r="P127" s="86"/>
      <c r="Q127" s="86"/>
      <c r="R127" s="86"/>
      <c r="S127" s="86"/>
      <c r="T127" s="87"/>
      <c r="U127" s="39"/>
      <c r="V127" s="39"/>
      <c r="W127" s="39"/>
      <c r="X127" s="39"/>
      <c r="Y127" s="39"/>
      <c r="Z127" s="39"/>
      <c r="AA127" s="39"/>
      <c r="AB127" s="39"/>
      <c r="AC127" s="39"/>
      <c r="AD127" s="39"/>
      <c r="AE127" s="39"/>
      <c r="AT127" s="18" t="s">
        <v>158</v>
      </c>
      <c r="AU127" s="18" t="s">
        <v>82</v>
      </c>
    </row>
    <row r="128" s="2" customFormat="1">
      <c r="A128" s="39"/>
      <c r="B128" s="40"/>
      <c r="C128" s="41"/>
      <c r="D128" s="227" t="s">
        <v>159</v>
      </c>
      <c r="E128" s="41"/>
      <c r="F128" s="232" t="s">
        <v>533</v>
      </c>
      <c r="G128" s="41"/>
      <c r="H128" s="41"/>
      <c r="I128" s="229"/>
      <c r="J128" s="41"/>
      <c r="K128" s="41"/>
      <c r="L128" s="45"/>
      <c r="M128" s="230"/>
      <c r="N128" s="231"/>
      <c r="O128" s="86"/>
      <c r="P128" s="86"/>
      <c r="Q128" s="86"/>
      <c r="R128" s="86"/>
      <c r="S128" s="86"/>
      <c r="T128" s="87"/>
      <c r="U128" s="39"/>
      <c r="V128" s="39"/>
      <c r="W128" s="39"/>
      <c r="X128" s="39"/>
      <c r="Y128" s="39"/>
      <c r="Z128" s="39"/>
      <c r="AA128" s="39"/>
      <c r="AB128" s="39"/>
      <c r="AC128" s="39"/>
      <c r="AD128" s="39"/>
      <c r="AE128" s="39"/>
      <c r="AT128" s="18" t="s">
        <v>159</v>
      </c>
      <c r="AU128" s="18" t="s">
        <v>82</v>
      </c>
    </row>
    <row r="129" s="2" customFormat="1" ht="37.8" customHeight="1">
      <c r="A129" s="39"/>
      <c r="B129" s="40"/>
      <c r="C129" s="214" t="s">
        <v>8</v>
      </c>
      <c r="D129" s="214" t="s">
        <v>152</v>
      </c>
      <c r="E129" s="215" t="s">
        <v>442</v>
      </c>
      <c r="F129" s="216" t="s">
        <v>443</v>
      </c>
      <c r="G129" s="217" t="s">
        <v>187</v>
      </c>
      <c r="H129" s="218">
        <v>1</v>
      </c>
      <c r="I129" s="219"/>
      <c r="J129" s="220">
        <f>ROUND(I129*H129,2)</f>
        <v>0</v>
      </c>
      <c r="K129" s="216" t="s">
        <v>19</v>
      </c>
      <c r="L129" s="45"/>
      <c r="M129" s="221" t="s">
        <v>19</v>
      </c>
      <c r="N129" s="222" t="s">
        <v>46</v>
      </c>
      <c r="O129" s="86"/>
      <c r="P129" s="223">
        <f>O129*H129</f>
        <v>0</v>
      </c>
      <c r="Q129" s="223">
        <v>216.27266674000001</v>
      </c>
      <c r="R129" s="223">
        <f>Q129*H129</f>
        <v>216.27266674000001</v>
      </c>
      <c r="S129" s="223">
        <v>117.08087999999999</v>
      </c>
      <c r="T129" s="224">
        <f>S129*H129</f>
        <v>117.08087999999999</v>
      </c>
      <c r="U129" s="39"/>
      <c r="V129" s="39"/>
      <c r="W129" s="39"/>
      <c r="X129" s="39"/>
      <c r="Y129" s="39"/>
      <c r="Z129" s="39"/>
      <c r="AA129" s="39"/>
      <c r="AB129" s="39"/>
      <c r="AC129" s="39"/>
      <c r="AD129" s="39"/>
      <c r="AE129" s="39"/>
      <c r="AR129" s="225" t="s">
        <v>156</v>
      </c>
      <c r="AT129" s="225" t="s">
        <v>152</v>
      </c>
      <c r="AU129" s="225" t="s">
        <v>82</v>
      </c>
      <c r="AY129" s="18" t="s">
        <v>150</v>
      </c>
      <c r="BE129" s="226">
        <f>IF(N129="základní",J129,0)</f>
        <v>0</v>
      </c>
      <c r="BF129" s="226">
        <f>IF(N129="snížená",J129,0)</f>
        <v>0</v>
      </c>
      <c r="BG129" s="226">
        <f>IF(N129="zákl. přenesená",J129,0)</f>
        <v>0</v>
      </c>
      <c r="BH129" s="226">
        <f>IF(N129="sníž. přenesená",J129,0)</f>
        <v>0</v>
      </c>
      <c r="BI129" s="226">
        <f>IF(N129="nulová",J129,0)</f>
        <v>0</v>
      </c>
      <c r="BJ129" s="18" t="s">
        <v>156</v>
      </c>
      <c r="BK129" s="226">
        <f>ROUND(I129*H129,2)</f>
        <v>0</v>
      </c>
      <c r="BL129" s="18" t="s">
        <v>156</v>
      </c>
      <c r="BM129" s="225" t="s">
        <v>534</v>
      </c>
    </row>
    <row r="130" s="2" customFormat="1">
      <c r="A130" s="39"/>
      <c r="B130" s="40"/>
      <c r="C130" s="41"/>
      <c r="D130" s="227" t="s">
        <v>158</v>
      </c>
      <c r="E130" s="41"/>
      <c r="F130" s="228" t="s">
        <v>443</v>
      </c>
      <c r="G130" s="41"/>
      <c r="H130" s="41"/>
      <c r="I130" s="229"/>
      <c r="J130" s="41"/>
      <c r="K130" s="41"/>
      <c r="L130" s="45"/>
      <c r="M130" s="230"/>
      <c r="N130" s="231"/>
      <c r="O130" s="86"/>
      <c r="P130" s="86"/>
      <c r="Q130" s="86"/>
      <c r="R130" s="86"/>
      <c r="S130" s="86"/>
      <c r="T130" s="87"/>
      <c r="U130" s="39"/>
      <c r="V130" s="39"/>
      <c r="W130" s="39"/>
      <c r="X130" s="39"/>
      <c r="Y130" s="39"/>
      <c r="Z130" s="39"/>
      <c r="AA130" s="39"/>
      <c r="AB130" s="39"/>
      <c r="AC130" s="39"/>
      <c r="AD130" s="39"/>
      <c r="AE130" s="39"/>
      <c r="AT130" s="18" t="s">
        <v>158</v>
      </c>
      <c r="AU130" s="18" t="s">
        <v>82</v>
      </c>
    </row>
    <row r="131" s="2" customFormat="1">
      <c r="A131" s="39"/>
      <c r="B131" s="40"/>
      <c r="C131" s="41"/>
      <c r="D131" s="227" t="s">
        <v>159</v>
      </c>
      <c r="E131" s="41"/>
      <c r="F131" s="232" t="s">
        <v>535</v>
      </c>
      <c r="G131" s="41"/>
      <c r="H131" s="41"/>
      <c r="I131" s="229"/>
      <c r="J131" s="41"/>
      <c r="K131" s="41"/>
      <c r="L131" s="45"/>
      <c r="M131" s="230"/>
      <c r="N131" s="231"/>
      <c r="O131" s="86"/>
      <c r="P131" s="86"/>
      <c r="Q131" s="86"/>
      <c r="R131" s="86"/>
      <c r="S131" s="86"/>
      <c r="T131" s="87"/>
      <c r="U131" s="39"/>
      <c r="V131" s="39"/>
      <c r="W131" s="39"/>
      <c r="X131" s="39"/>
      <c r="Y131" s="39"/>
      <c r="Z131" s="39"/>
      <c r="AA131" s="39"/>
      <c r="AB131" s="39"/>
      <c r="AC131" s="39"/>
      <c r="AD131" s="39"/>
      <c r="AE131" s="39"/>
      <c r="AT131" s="18" t="s">
        <v>159</v>
      </c>
      <c r="AU131" s="18" t="s">
        <v>82</v>
      </c>
    </row>
    <row r="132" s="2" customFormat="1" ht="16.5" customHeight="1">
      <c r="A132" s="39"/>
      <c r="B132" s="40"/>
      <c r="C132" s="214" t="s">
        <v>280</v>
      </c>
      <c r="D132" s="214" t="s">
        <v>152</v>
      </c>
      <c r="E132" s="215" t="s">
        <v>536</v>
      </c>
      <c r="F132" s="216" t="s">
        <v>537</v>
      </c>
      <c r="G132" s="217" t="s">
        <v>187</v>
      </c>
      <c r="H132" s="218">
        <v>1</v>
      </c>
      <c r="I132" s="219"/>
      <c r="J132" s="220">
        <f>ROUND(I132*H132,2)</f>
        <v>0</v>
      </c>
      <c r="K132" s="216" t="s">
        <v>19</v>
      </c>
      <c r="L132" s="45"/>
      <c r="M132" s="221" t="s">
        <v>19</v>
      </c>
      <c r="N132" s="222" t="s">
        <v>46</v>
      </c>
      <c r="O132" s="86"/>
      <c r="P132" s="223">
        <f>O132*H132</f>
        <v>0</v>
      </c>
      <c r="Q132" s="223">
        <v>32.892000000000003</v>
      </c>
      <c r="R132" s="223">
        <f>Q132*H132</f>
        <v>32.892000000000003</v>
      </c>
      <c r="S132" s="223">
        <v>0</v>
      </c>
      <c r="T132" s="224">
        <f>S132*H132</f>
        <v>0</v>
      </c>
      <c r="U132" s="39"/>
      <c r="V132" s="39"/>
      <c r="W132" s="39"/>
      <c r="X132" s="39"/>
      <c r="Y132" s="39"/>
      <c r="Z132" s="39"/>
      <c r="AA132" s="39"/>
      <c r="AB132" s="39"/>
      <c r="AC132" s="39"/>
      <c r="AD132" s="39"/>
      <c r="AE132" s="39"/>
      <c r="AR132" s="225" t="s">
        <v>156</v>
      </c>
      <c r="AT132" s="225" t="s">
        <v>152</v>
      </c>
      <c r="AU132" s="225" t="s">
        <v>82</v>
      </c>
      <c r="AY132" s="18" t="s">
        <v>150</v>
      </c>
      <c r="BE132" s="226">
        <f>IF(N132="základní",J132,0)</f>
        <v>0</v>
      </c>
      <c r="BF132" s="226">
        <f>IF(N132="snížená",J132,0)</f>
        <v>0</v>
      </c>
      <c r="BG132" s="226">
        <f>IF(N132="zákl. přenesená",J132,0)</f>
        <v>0</v>
      </c>
      <c r="BH132" s="226">
        <f>IF(N132="sníž. přenesená",J132,0)</f>
        <v>0</v>
      </c>
      <c r="BI132" s="226">
        <f>IF(N132="nulová",J132,0)</f>
        <v>0</v>
      </c>
      <c r="BJ132" s="18" t="s">
        <v>156</v>
      </c>
      <c r="BK132" s="226">
        <f>ROUND(I132*H132,2)</f>
        <v>0</v>
      </c>
      <c r="BL132" s="18" t="s">
        <v>156</v>
      </c>
      <c r="BM132" s="225" t="s">
        <v>538</v>
      </c>
    </row>
    <row r="133" s="2" customFormat="1">
      <c r="A133" s="39"/>
      <c r="B133" s="40"/>
      <c r="C133" s="41"/>
      <c r="D133" s="227" t="s">
        <v>158</v>
      </c>
      <c r="E133" s="41"/>
      <c r="F133" s="228" t="s">
        <v>537</v>
      </c>
      <c r="G133" s="41"/>
      <c r="H133" s="41"/>
      <c r="I133" s="229"/>
      <c r="J133" s="41"/>
      <c r="K133" s="41"/>
      <c r="L133" s="45"/>
      <c r="M133" s="230"/>
      <c r="N133" s="231"/>
      <c r="O133" s="86"/>
      <c r="P133" s="86"/>
      <c r="Q133" s="86"/>
      <c r="R133" s="86"/>
      <c r="S133" s="86"/>
      <c r="T133" s="87"/>
      <c r="U133" s="39"/>
      <c r="V133" s="39"/>
      <c r="W133" s="39"/>
      <c r="X133" s="39"/>
      <c r="Y133" s="39"/>
      <c r="Z133" s="39"/>
      <c r="AA133" s="39"/>
      <c r="AB133" s="39"/>
      <c r="AC133" s="39"/>
      <c r="AD133" s="39"/>
      <c r="AE133" s="39"/>
      <c r="AT133" s="18" t="s">
        <v>158</v>
      </c>
      <c r="AU133" s="18" t="s">
        <v>82</v>
      </c>
    </row>
    <row r="134" s="2" customFormat="1">
      <c r="A134" s="39"/>
      <c r="B134" s="40"/>
      <c r="C134" s="41"/>
      <c r="D134" s="227" t="s">
        <v>159</v>
      </c>
      <c r="E134" s="41"/>
      <c r="F134" s="232" t="s">
        <v>539</v>
      </c>
      <c r="G134" s="41"/>
      <c r="H134" s="41"/>
      <c r="I134" s="229"/>
      <c r="J134" s="41"/>
      <c r="K134" s="41"/>
      <c r="L134" s="45"/>
      <c r="M134" s="230"/>
      <c r="N134" s="231"/>
      <c r="O134" s="86"/>
      <c r="P134" s="86"/>
      <c r="Q134" s="86"/>
      <c r="R134" s="86"/>
      <c r="S134" s="86"/>
      <c r="T134" s="87"/>
      <c r="U134" s="39"/>
      <c r="V134" s="39"/>
      <c r="W134" s="39"/>
      <c r="X134" s="39"/>
      <c r="Y134" s="39"/>
      <c r="Z134" s="39"/>
      <c r="AA134" s="39"/>
      <c r="AB134" s="39"/>
      <c r="AC134" s="39"/>
      <c r="AD134" s="39"/>
      <c r="AE134" s="39"/>
      <c r="AT134" s="18" t="s">
        <v>159</v>
      </c>
      <c r="AU134" s="18" t="s">
        <v>82</v>
      </c>
    </row>
    <row r="135" s="12" customFormat="1" ht="22.8" customHeight="1">
      <c r="A135" s="12"/>
      <c r="B135" s="198"/>
      <c r="C135" s="199"/>
      <c r="D135" s="200" t="s">
        <v>72</v>
      </c>
      <c r="E135" s="212" t="s">
        <v>471</v>
      </c>
      <c r="F135" s="212" t="s">
        <v>472</v>
      </c>
      <c r="G135" s="199"/>
      <c r="H135" s="199"/>
      <c r="I135" s="202"/>
      <c r="J135" s="213">
        <f>BK135</f>
        <v>0</v>
      </c>
      <c r="K135" s="199"/>
      <c r="L135" s="204"/>
      <c r="M135" s="205"/>
      <c r="N135" s="206"/>
      <c r="O135" s="206"/>
      <c r="P135" s="207">
        <f>SUM(P136:P137)</f>
        <v>0</v>
      </c>
      <c r="Q135" s="206"/>
      <c r="R135" s="207">
        <f>SUM(R136:R137)</f>
        <v>0</v>
      </c>
      <c r="S135" s="206"/>
      <c r="T135" s="208">
        <f>SUM(T136:T137)</f>
        <v>0</v>
      </c>
      <c r="U135" s="12"/>
      <c r="V135" s="12"/>
      <c r="W135" s="12"/>
      <c r="X135" s="12"/>
      <c r="Y135" s="12"/>
      <c r="Z135" s="12"/>
      <c r="AA135" s="12"/>
      <c r="AB135" s="12"/>
      <c r="AC135" s="12"/>
      <c r="AD135" s="12"/>
      <c r="AE135" s="12"/>
      <c r="AR135" s="209" t="s">
        <v>80</v>
      </c>
      <c r="AT135" s="210" t="s">
        <v>72</v>
      </c>
      <c r="AU135" s="210" t="s">
        <v>80</v>
      </c>
      <c r="AY135" s="209" t="s">
        <v>150</v>
      </c>
      <c r="BK135" s="211">
        <f>SUM(BK136:BK137)</f>
        <v>0</v>
      </c>
    </row>
    <row r="136" s="2" customFormat="1" ht="24.15" customHeight="1">
      <c r="A136" s="39"/>
      <c r="B136" s="40"/>
      <c r="C136" s="214" t="s">
        <v>287</v>
      </c>
      <c r="D136" s="214" t="s">
        <v>152</v>
      </c>
      <c r="E136" s="215" t="s">
        <v>540</v>
      </c>
      <c r="F136" s="216" t="s">
        <v>541</v>
      </c>
      <c r="G136" s="217" t="s">
        <v>187</v>
      </c>
      <c r="H136" s="218">
        <v>1</v>
      </c>
      <c r="I136" s="219"/>
      <c r="J136" s="220">
        <f>ROUND(I136*H136,2)</f>
        <v>0</v>
      </c>
      <c r="K136" s="216" t="s">
        <v>19</v>
      </c>
      <c r="L136" s="45"/>
      <c r="M136" s="221" t="s">
        <v>19</v>
      </c>
      <c r="N136" s="222" t="s">
        <v>46</v>
      </c>
      <c r="O136" s="86"/>
      <c r="P136" s="223">
        <f>O136*H136</f>
        <v>0</v>
      </c>
      <c r="Q136" s="223">
        <v>0</v>
      </c>
      <c r="R136" s="223">
        <f>Q136*H136</f>
        <v>0</v>
      </c>
      <c r="S136" s="223">
        <v>0</v>
      </c>
      <c r="T136" s="224">
        <f>S136*H136</f>
        <v>0</v>
      </c>
      <c r="U136" s="39"/>
      <c r="V136" s="39"/>
      <c r="W136" s="39"/>
      <c r="X136" s="39"/>
      <c r="Y136" s="39"/>
      <c r="Z136" s="39"/>
      <c r="AA136" s="39"/>
      <c r="AB136" s="39"/>
      <c r="AC136" s="39"/>
      <c r="AD136" s="39"/>
      <c r="AE136" s="39"/>
      <c r="AR136" s="225" t="s">
        <v>156</v>
      </c>
      <c r="AT136" s="225" t="s">
        <v>152</v>
      </c>
      <c r="AU136" s="225" t="s">
        <v>82</v>
      </c>
      <c r="AY136" s="18" t="s">
        <v>150</v>
      </c>
      <c r="BE136" s="226">
        <f>IF(N136="základní",J136,0)</f>
        <v>0</v>
      </c>
      <c r="BF136" s="226">
        <f>IF(N136="snížená",J136,0)</f>
        <v>0</v>
      </c>
      <c r="BG136" s="226">
        <f>IF(N136="zákl. přenesená",J136,0)</f>
        <v>0</v>
      </c>
      <c r="BH136" s="226">
        <f>IF(N136="sníž. přenesená",J136,0)</f>
        <v>0</v>
      </c>
      <c r="BI136" s="226">
        <f>IF(N136="nulová",J136,0)</f>
        <v>0</v>
      </c>
      <c r="BJ136" s="18" t="s">
        <v>156</v>
      </c>
      <c r="BK136" s="226">
        <f>ROUND(I136*H136,2)</f>
        <v>0</v>
      </c>
      <c r="BL136" s="18" t="s">
        <v>156</v>
      </c>
      <c r="BM136" s="225" t="s">
        <v>542</v>
      </c>
    </row>
    <row r="137" s="2" customFormat="1">
      <c r="A137" s="39"/>
      <c r="B137" s="40"/>
      <c r="C137" s="41"/>
      <c r="D137" s="227" t="s">
        <v>158</v>
      </c>
      <c r="E137" s="41"/>
      <c r="F137" s="228" t="s">
        <v>541</v>
      </c>
      <c r="G137" s="41"/>
      <c r="H137" s="41"/>
      <c r="I137" s="229"/>
      <c r="J137" s="41"/>
      <c r="K137" s="41"/>
      <c r="L137" s="45"/>
      <c r="M137" s="269"/>
      <c r="N137" s="270"/>
      <c r="O137" s="271"/>
      <c r="P137" s="271"/>
      <c r="Q137" s="271"/>
      <c r="R137" s="271"/>
      <c r="S137" s="271"/>
      <c r="T137" s="272"/>
      <c r="U137" s="39"/>
      <c r="V137" s="39"/>
      <c r="W137" s="39"/>
      <c r="X137" s="39"/>
      <c r="Y137" s="39"/>
      <c r="Z137" s="39"/>
      <c r="AA137" s="39"/>
      <c r="AB137" s="39"/>
      <c r="AC137" s="39"/>
      <c r="AD137" s="39"/>
      <c r="AE137" s="39"/>
      <c r="AT137" s="18" t="s">
        <v>158</v>
      </c>
      <c r="AU137" s="18" t="s">
        <v>82</v>
      </c>
    </row>
    <row r="138" s="2" customFormat="1" ht="6.96" customHeight="1">
      <c r="A138" s="39"/>
      <c r="B138" s="61"/>
      <c r="C138" s="62"/>
      <c r="D138" s="62"/>
      <c r="E138" s="62"/>
      <c r="F138" s="62"/>
      <c r="G138" s="62"/>
      <c r="H138" s="62"/>
      <c r="I138" s="62"/>
      <c r="J138" s="62"/>
      <c r="K138" s="62"/>
      <c r="L138" s="45"/>
      <c r="M138" s="39"/>
      <c r="O138" s="39"/>
      <c r="P138" s="39"/>
      <c r="Q138" s="39"/>
      <c r="R138" s="39"/>
      <c r="S138" s="39"/>
      <c r="T138" s="39"/>
      <c r="U138" s="39"/>
      <c r="V138" s="39"/>
      <c r="W138" s="39"/>
      <c r="X138" s="39"/>
      <c r="Y138" s="39"/>
      <c r="Z138" s="39"/>
      <c r="AA138" s="39"/>
      <c r="AB138" s="39"/>
      <c r="AC138" s="39"/>
      <c r="AD138" s="39"/>
      <c r="AE138" s="39"/>
    </row>
  </sheetData>
  <sheetProtection sheet="1" autoFilter="0" formatColumns="0" formatRows="0" objects="1" scenarios="1" spinCount="100000" saltValue="aoJgVYKjjzaPyVzNz10HwJ97cUy8H26gYFw3XZvFsbtBc2jCtkhseeLLoyUXN3sJApYu2bNqQ9I6WfvNqcmx+g==" hashValue="9CsGQCTRdcq5vMsBHpNOlvuiLfnMGRYJDAtID54vnaTveFnDnge0zgtEEJnoZezjotXlD7IrhvKe1QyKLfC9Wg==" algorithmName="SHA-512" password="CC35"/>
  <autoFilter ref="C88:K137"/>
  <mergeCells count="12">
    <mergeCell ref="E7:H7"/>
    <mergeCell ref="E9:H9"/>
    <mergeCell ref="E11:H11"/>
    <mergeCell ref="E20:H20"/>
    <mergeCell ref="E29:H29"/>
    <mergeCell ref="E50:H50"/>
    <mergeCell ref="E52:H52"/>
    <mergeCell ref="E54:H54"/>
    <mergeCell ref="E77:H77"/>
    <mergeCell ref="E79:H79"/>
    <mergeCell ref="E81:H81"/>
    <mergeCell ref="L2:V2"/>
  </mergeCells>
  <hyperlinks>
    <hyperlink ref="F94" r:id="rId1" display="https://podminky.urs.cz/item/CS_URS_2025_02/111251101"/>
    <hyperlink ref="F98" r:id="rId2" display="https://podminky.urs.cz/item/CS_URS_2025_02/112101101"/>
    <hyperlink ref="F102" r:id="rId3" display="https://podminky.urs.cz/item/CS_URS_2025_02/112101102"/>
    <hyperlink ref="F106" r:id="rId4" display="https://podminky.urs.cz/item/CS_URS_2025_02/112251101"/>
    <hyperlink ref="F109" r:id="rId5" display="https://podminky.urs.cz/item/CS_URS_2025_02/112251102"/>
    <hyperlink ref="F114" r:id="rId6" display="https://podminky.urs.cz/item/CS_URS_2025_02/174251201"/>
    <hyperlink ref="F117" r:id="rId7" display="https://podminky.urs.cz/item/CS_URS_2025_02/174251202"/>
    <hyperlink ref="F120" r:id="rId8" display="https://podminky.urs.cz/item/CS_URS_2025_02/181951114"/>
  </hyperlinks>
  <pageMargins left="0.39375" right="0.39375" top="0.39375" bottom="0.39375" header="0" footer="0"/>
  <pageSetup paperSize="9" orientation="portrait" blackAndWhite="1" fitToHeight="100"/>
  <headerFooter>
    <oddFooter>&amp;CStrana &amp;P z &amp;N</oddFooter>
  </headerFooter>
  <drawing r:id="rId9"/>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40"/>
      <c r="C3" s="141"/>
      <c r="D3" s="141"/>
      <c r="E3" s="141"/>
      <c r="F3" s="141"/>
      <c r="G3" s="141"/>
      <c r="H3" s="141"/>
      <c r="I3" s="141"/>
      <c r="J3" s="141"/>
      <c r="K3" s="141"/>
      <c r="L3" s="21"/>
      <c r="AT3" s="18" t="s">
        <v>82</v>
      </c>
    </row>
    <row r="4" s="1" customFormat="1" ht="24.96" customHeight="1">
      <c r="B4" s="21"/>
      <c r="D4" s="142" t="s">
        <v>124</v>
      </c>
      <c r="L4" s="21"/>
      <c r="M4" s="143" t="s">
        <v>10</v>
      </c>
      <c r="AT4" s="18" t="s">
        <v>35</v>
      </c>
    </row>
    <row r="5" s="1" customFormat="1" ht="6.96" customHeight="1">
      <c r="B5" s="21"/>
      <c r="L5" s="21"/>
    </row>
    <row r="6" s="1" customFormat="1" ht="12" customHeight="1">
      <c r="B6" s="21"/>
      <c r="D6" s="144" t="s">
        <v>16</v>
      </c>
      <c r="L6" s="21"/>
    </row>
    <row r="7" s="1" customFormat="1" ht="16.5" customHeight="1">
      <c r="B7" s="21"/>
      <c r="E7" s="145" t="str">
        <f>'Rekapitulace stavby'!K6</f>
        <v>Úpa, Malá Úpa, odstranění povodňových škod</v>
      </c>
      <c r="F7" s="144"/>
      <c r="G7" s="144"/>
      <c r="H7" s="144"/>
      <c r="L7" s="21"/>
    </row>
    <row r="8" s="1" customFormat="1" ht="12" customHeight="1">
      <c r="B8" s="21"/>
      <c r="D8" s="144" t="s">
        <v>125</v>
      </c>
      <c r="L8" s="21"/>
    </row>
    <row r="9" s="2" customFormat="1" ht="16.5" customHeight="1">
      <c r="A9" s="39"/>
      <c r="B9" s="45"/>
      <c r="C9" s="39"/>
      <c r="D9" s="39"/>
      <c r="E9" s="145" t="s">
        <v>126</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127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543</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5" t="s">
        <v>19</v>
      </c>
      <c r="G13" s="39"/>
      <c r="H13" s="39"/>
      <c r="I13" s="144" t="s">
        <v>20</v>
      </c>
      <c r="J13" s="135"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5" t="s">
        <v>22</v>
      </c>
      <c r="G14" s="39"/>
      <c r="H14" s="39"/>
      <c r="I14" s="144" t="s">
        <v>23</v>
      </c>
      <c r="J14" s="148" t="str">
        <f>'Rekapitulace stavby'!AN8</f>
        <v>16.12.2025</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5" t="s">
        <v>27</v>
      </c>
      <c r="K16" s="39"/>
      <c r="L16" s="146"/>
      <c r="S16" s="39"/>
      <c r="T16" s="39"/>
      <c r="U16" s="39"/>
      <c r="V16" s="39"/>
      <c r="W16" s="39"/>
      <c r="X16" s="39"/>
      <c r="Y16" s="39"/>
      <c r="Z16" s="39"/>
      <c r="AA16" s="39"/>
      <c r="AB16" s="39"/>
      <c r="AC16" s="39"/>
      <c r="AD16" s="39"/>
      <c r="AE16" s="39"/>
    </row>
    <row r="17" s="2" customFormat="1" ht="18" customHeight="1">
      <c r="A17" s="39"/>
      <c r="B17" s="45"/>
      <c r="C17" s="39"/>
      <c r="D17" s="39"/>
      <c r="E17" s="135" t="s">
        <v>28</v>
      </c>
      <c r="F17" s="39"/>
      <c r="G17" s="39"/>
      <c r="H17" s="39"/>
      <c r="I17" s="144" t="s">
        <v>29</v>
      </c>
      <c r="J17" s="135" t="s">
        <v>30</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31</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5"/>
      <c r="G20" s="135"/>
      <c r="H20" s="135"/>
      <c r="I20" s="144" t="s">
        <v>29</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33</v>
      </c>
      <c r="E22" s="39"/>
      <c r="F22" s="39"/>
      <c r="G22" s="39"/>
      <c r="H22" s="39"/>
      <c r="I22" s="144" t="s">
        <v>26</v>
      </c>
      <c r="J22" s="135" t="s">
        <v>19</v>
      </c>
      <c r="K22" s="39"/>
      <c r="L22" s="146"/>
      <c r="S22" s="39"/>
      <c r="T22" s="39"/>
      <c r="U22" s="39"/>
      <c r="V22" s="39"/>
      <c r="W22" s="39"/>
      <c r="X22" s="39"/>
      <c r="Y22" s="39"/>
      <c r="Z22" s="39"/>
      <c r="AA22" s="39"/>
      <c r="AB22" s="39"/>
      <c r="AC22" s="39"/>
      <c r="AD22" s="39"/>
      <c r="AE22" s="39"/>
    </row>
    <row r="23" s="2" customFormat="1" ht="18" customHeight="1">
      <c r="A23" s="39"/>
      <c r="B23" s="45"/>
      <c r="C23" s="39"/>
      <c r="D23" s="39"/>
      <c r="E23" s="135" t="s">
        <v>34</v>
      </c>
      <c r="F23" s="39"/>
      <c r="G23" s="39"/>
      <c r="H23" s="39"/>
      <c r="I23" s="144" t="s">
        <v>29</v>
      </c>
      <c r="J23" s="135" t="s">
        <v>19</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36</v>
      </c>
      <c r="E25" s="39"/>
      <c r="F25" s="39"/>
      <c r="G25" s="39"/>
      <c r="H25" s="39"/>
      <c r="I25" s="144" t="s">
        <v>26</v>
      </c>
      <c r="J25" s="135" t="str">
        <f>IF('Rekapitulace stavby'!AN19="","",'Rekapitulace stavby'!AN19)</f>
        <v/>
      </c>
      <c r="K25" s="39"/>
      <c r="L25" s="146"/>
      <c r="S25" s="39"/>
      <c r="T25" s="39"/>
      <c r="U25" s="39"/>
      <c r="V25" s="39"/>
      <c r="W25" s="39"/>
      <c r="X25" s="39"/>
      <c r="Y25" s="39"/>
      <c r="Z25" s="39"/>
      <c r="AA25" s="39"/>
      <c r="AB25" s="39"/>
      <c r="AC25" s="39"/>
      <c r="AD25" s="39"/>
      <c r="AE25" s="39"/>
    </row>
    <row r="26" s="2" customFormat="1" ht="18" customHeight="1">
      <c r="A26" s="39"/>
      <c r="B26" s="45"/>
      <c r="C26" s="39"/>
      <c r="D26" s="39"/>
      <c r="E26" s="135" t="str">
        <f>IF('Rekapitulace stavby'!E20="","",'Rekapitulace stavby'!E20)</f>
        <v xml:space="preserve"> </v>
      </c>
      <c r="F26" s="39"/>
      <c r="G26" s="39"/>
      <c r="H26" s="39"/>
      <c r="I26" s="144" t="s">
        <v>29</v>
      </c>
      <c r="J26" s="135" t="str">
        <f>IF('Rekapitulace stavby'!AN20="","",'Rekapitulace stavby'!AN20)</f>
        <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37</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38</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39</v>
      </c>
      <c r="E32" s="39"/>
      <c r="F32" s="39"/>
      <c r="G32" s="39"/>
      <c r="H32" s="39"/>
      <c r="I32" s="39"/>
      <c r="J32" s="155">
        <f>ROUND(J88,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41</v>
      </c>
      <c r="G34" s="39"/>
      <c r="H34" s="39"/>
      <c r="I34" s="156" t="s">
        <v>40</v>
      </c>
      <c r="J34" s="156" t="s">
        <v>42</v>
      </c>
      <c r="K34" s="39"/>
      <c r="L34" s="146"/>
      <c r="S34" s="39"/>
      <c r="T34" s="39"/>
      <c r="U34" s="39"/>
      <c r="V34" s="39"/>
      <c r="W34" s="39"/>
      <c r="X34" s="39"/>
      <c r="Y34" s="39"/>
      <c r="Z34" s="39"/>
      <c r="AA34" s="39"/>
      <c r="AB34" s="39"/>
      <c r="AC34" s="39"/>
      <c r="AD34" s="39"/>
      <c r="AE34" s="39"/>
    </row>
    <row r="35" hidden="1" s="2" customFormat="1" ht="14.4" customHeight="1">
      <c r="A35" s="39"/>
      <c r="B35" s="45"/>
      <c r="C35" s="39"/>
      <c r="D35" s="157" t="s">
        <v>43</v>
      </c>
      <c r="E35" s="144" t="s">
        <v>44</v>
      </c>
      <c r="F35" s="158">
        <f>ROUND((SUM(BE88:BE137)),  2)</f>
        <v>0</v>
      </c>
      <c r="G35" s="39"/>
      <c r="H35" s="39"/>
      <c r="I35" s="159">
        <v>0.20999999999999999</v>
      </c>
      <c r="J35" s="158">
        <f>ROUND(((SUM(BE88:BE137))*I35),  2)</f>
        <v>0</v>
      </c>
      <c r="K35" s="39"/>
      <c r="L35" s="146"/>
      <c r="S35" s="39"/>
      <c r="T35" s="39"/>
      <c r="U35" s="39"/>
      <c r="V35" s="39"/>
      <c r="W35" s="39"/>
      <c r="X35" s="39"/>
      <c r="Y35" s="39"/>
      <c r="Z35" s="39"/>
      <c r="AA35" s="39"/>
      <c r="AB35" s="39"/>
      <c r="AC35" s="39"/>
      <c r="AD35" s="39"/>
      <c r="AE35" s="39"/>
    </row>
    <row r="36" hidden="1" s="2" customFormat="1" ht="14.4" customHeight="1">
      <c r="A36" s="39"/>
      <c r="B36" s="45"/>
      <c r="C36" s="39"/>
      <c r="D36" s="39"/>
      <c r="E36" s="144" t="s">
        <v>45</v>
      </c>
      <c r="F36" s="158">
        <f>ROUND((SUM(BF88:BF137)),  2)</f>
        <v>0</v>
      </c>
      <c r="G36" s="39"/>
      <c r="H36" s="39"/>
      <c r="I36" s="159">
        <v>0.12</v>
      </c>
      <c r="J36" s="158">
        <f>ROUND(((SUM(BF88:BF137))*I36),  2)</f>
        <v>0</v>
      </c>
      <c r="K36" s="39"/>
      <c r="L36" s="146"/>
      <c r="S36" s="39"/>
      <c r="T36" s="39"/>
      <c r="U36" s="39"/>
      <c r="V36" s="39"/>
      <c r="W36" s="39"/>
      <c r="X36" s="39"/>
      <c r="Y36" s="39"/>
      <c r="Z36" s="39"/>
      <c r="AA36" s="39"/>
      <c r="AB36" s="39"/>
      <c r="AC36" s="39"/>
      <c r="AD36" s="39"/>
      <c r="AE36" s="39"/>
    </row>
    <row r="37" s="2" customFormat="1" ht="14.4" customHeight="1">
      <c r="A37" s="39"/>
      <c r="B37" s="45"/>
      <c r="C37" s="39"/>
      <c r="D37" s="144" t="s">
        <v>43</v>
      </c>
      <c r="E37" s="144" t="s">
        <v>46</v>
      </c>
      <c r="F37" s="158">
        <f>ROUND((SUM(BG88:BG137)),  2)</f>
        <v>0</v>
      </c>
      <c r="G37" s="39"/>
      <c r="H37" s="39"/>
      <c r="I37" s="159">
        <v>0.20999999999999999</v>
      </c>
      <c r="J37" s="158">
        <f>0</f>
        <v>0</v>
      </c>
      <c r="K37" s="39"/>
      <c r="L37" s="146"/>
      <c r="S37" s="39"/>
      <c r="T37" s="39"/>
      <c r="U37" s="39"/>
      <c r="V37" s="39"/>
      <c r="W37" s="39"/>
      <c r="X37" s="39"/>
      <c r="Y37" s="39"/>
      <c r="Z37" s="39"/>
      <c r="AA37" s="39"/>
      <c r="AB37" s="39"/>
      <c r="AC37" s="39"/>
      <c r="AD37" s="39"/>
      <c r="AE37" s="39"/>
    </row>
    <row r="38" s="2" customFormat="1" ht="14.4" customHeight="1">
      <c r="A38" s="39"/>
      <c r="B38" s="45"/>
      <c r="C38" s="39"/>
      <c r="D38" s="39"/>
      <c r="E38" s="144" t="s">
        <v>47</v>
      </c>
      <c r="F38" s="158">
        <f>ROUND((SUM(BH88:BH137)),  2)</f>
        <v>0</v>
      </c>
      <c r="G38" s="39"/>
      <c r="H38" s="39"/>
      <c r="I38" s="159">
        <v>0.12</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48</v>
      </c>
      <c r="F39" s="158">
        <f>ROUND((SUM(BI88:BI137)),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49</v>
      </c>
      <c r="E41" s="162"/>
      <c r="F41" s="162"/>
      <c r="G41" s="163" t="s">
        <v>50</v>
      </c>
      <c r="H41" s="164" t="s">
        <v>51</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129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Úpa, Malá Úpa, odstranění povodňových škod</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125</v>
      </c>
      <c r="D51" s="23"/>
      <c r="E51" s="23"/>
      <c r="F51" s="23"/>
      <c r="G51" s="23"/>
      <c r="H51" s="23"/>
      <c r="I51" s="23"/>
      <c r="J51" s="23"/>
      <c r="K51" s="23"/>
      <c r="L51" s="21"/>
    </row>
    <row r="52" s="2" customFormat="1" ht="16.5" customHeight="1">
      <c r="A52" s="39"/>
      <c r="B52" s="40"/>
      <c r="C52" s="41"/>
      <c r="D52" s="41"/>
      <c r="E52" s="171" t="s">
        <v>126</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127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1" t="str">
        <f>E11</f>
        <v>VON - Vedlejší a ostatní náklady</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4" t="str">
        <f>IF(J14="","",J14)</f>
        <v>16.12.2025</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40.05" customHeight="1">
      <c r="A58" s="39"/>
      <c r="B58" s="40"/>
      <c r="C58" s="33" t="s">
        <v>25</v>
      </c>
      <c r="D58" s="41"/>
      <c r="E58" s="41"/>
      <c r="F58" s="28" t="str">
        <f>E17</f>
        <v>Povodí Labe, státní podnik</v>
      </c>
      <c r="G58" s="41"/>
      <c r="H58" s="41"/>
      <c r="I58" s="33" t="s">
        <v>33</v>
      </c>
      <c r="J58" s="37" t="str">
        <f>E23</f>
        <v>Vodohospodářský rozvoj a výstavba a.s., Praha 5</v>
      </c>
      <c r="K58" s="41"/>
      <c r="L58" s="146"/>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36</v>
      </c>
      <c r="J59" s="37" t="str">
        <f>E26</f>
        <v xml:space="preserve"> </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130</v>
      </c>
      <c r="D61" s="173"/>
      <c r="E61" s="173"/>
      <c r="F61" s="173"/>
      <c r="G61" s="173"/>
      <c r="H61" s="173"/>
      <c r="I61" s="173"/>
      <c r="J61" s="174" t="s">
        <v>131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71</v>
      </c>
      <c r="D63" s="41"/>
      <c r="E63" s="41"/>
      <c r="F63" s="41"/>
      <c r="G63" s="41"/>
      <c r="H63" s="41"/>
      <c r="I63" s="41"/>
      <c r="J63" s="104">
        <f>J88</f>
        <v>0</v>
      </c>
      <c r="K63" s="41"/>
      <c r="L63" s="146"/>
      <c r="S63" s="39"/>
      <c r="T63" s="39"/>
      <c r="U63" s="39"/>
      <c r="V63" s="39"/>
      <c r="W63" s="39"/>
      <c r="X63" s="39"/>
      <c r="Y63" s="39"/>
      <c r="Z63" s="39"/>
      <c r="AA63" s="39"/>
      <c r="AB63" s="39"/>
      <c r="AC63" s="39"/>
      <c r="AD63" s="39"/>
      <c r="AE63" s="39"/>
      <c r="AU63" s="18" t="s">
        <v>132</v>
      </c>
    </row>
    <row r="64" s="9" customFormat="1" ht="24.96" customHeight="1">
      <c r="A64" s="9"/>
      <c r="B64" s="176"/>
      <c r="C64" s="177"/>
      <c r="D64" s="178" t="s">
        <v>544</v>
      </c>
      <c r="E64" s="179"/>
      <c r="F64" s="179"/>
      <c r="G64" s="179"/>
      <c r="H64" s="179"/>
      <c r="I64" s="179"/>
      <c r="J64" s="180">
        <f>J89</f>
        <v>0</v>
      </c>
      <c r="K64" s="177"/>
      <c r="L64" s="181"/>
      <c r="S64" s="9"/>
      <c r="T64" s="9"/>
      <c r="U64" s="9"/>
      <c r="V64" s="9"/>
      <c r="W64" s="9"/>
      <c r="X64" s="9"/>
      <c r="Y64" s="9"/>
      <c r="Z64" s="9"/>
      <c r="AA64" s="9"/>
      <c r="AB64" s="9"/>
      <c r="AC64" s="9"/>
      <c r="AD64" s="9"/>
      <c r="AE64" s="9"/>
    </row>
    <row r="65" s="10" customFormat="1" ht="19.92" customHeight="1">
      <c r="A65" s="10"/>
      <c r="B65" s="182"/>
      <c r="C65" s="127"/>
      <c r="D65" s="183" t="s">
        <v>545</v>
      </c>
      <c r="E65" s="184"/>
      <c r="F65" s="184"/>
      <c r="G65" s="184"/>
      <c r="H65" s="184"/>
      <c r="I65" s="184"/>
      <c r="J65" s="185">
        <f>J90</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546</v>
      </c>
      <c r="E66" s="184"/>
      <c r="F66" s="184"/>
      <c r="G66" s="184"/>
      <c r="H66" s="184"/>
      <c r="I66" s="184"/>
      <c r="J66" s="185">
        <f>J110</f>
        <v>0</v>
      </c>
      <c r="K66" s="127"/>
      <c r="L66" s="186"/>
      <c r="S66" s="10"/>
      <c r="T66" s="10"/>
      <c r="U66" s="10"/>
      <c r="V66" s="10"/>
      <c r="W66" s="10"/>
      <c r="X66" s="10"/>
      <c r="Y66" s="10"/>
      <c r="Z66" s="10"/>
      <c r="AA66" s="10"/>
      <c r="AB66" s="10"/>
      <c r="AC66" s="10"/>
      <c r="AD66" s="10"/>
      <c r="AE66" s="10"/>
    </row>
    <row r="67" s="2" customFormat="1" ht="21.84" customHeight="1">
      <c r="A67" s="39"/>
      <c r="B67" s="40"/>
      <c r="C67" s="41"/>
      <c r="D67" s="41"/>
      <c r="E67" s="41"/>
      <c r="F67" s="41"/>
      <c r="G67" s="41"/>
      <c r="H67" s="41"/>
      <c r="I67" s="41"/>
      <c r="J67" s="41"/>
      <c r="K67" s="41"/>
      <c r="L67" s="146"/>
      <c r="S67" s="39"/>
      <c r="T67" s="39"/>
      <c r="U67" s="39"/>
      <c r="V67" s="39"/>
      <c r="W67" s="39"/>
      <c r="X67" s="39"/>
      <c r="Y67" s="39"/>
      <c r="Z67" s="39"/>
      <c r="AA67" s="39"/>
      <c r="AB67" s="39"/>
      <c r="AC67" s="39"/>
      <c r="AD67" s="39"/>
      <c r="AE67" s="39"/>
    </row>
    <row r="68" s="2" customFormat="1" ht="6.96" customHeight="1">
      <c r="A68" s="39"/>
      <c r="B68" s="61"/>
      <c r="C68" s="62"/>
      <c r="D68" s="62"/>
      <c r="E68" s="62"/>
      <c r="F68" s="62"/>
      <c r="G68" s="62"/>
      <c r="H68" s="62"/>
      <c r="I68" s="62"/>
      <c r="J68" s="62"/>
      <c r="K68" s="62"/>
      <c r="L68" s="146"/>
      <c r="S68" s="39"/>
      <c r="T68" s="39"/>
      <c r="U68" s="39"/>
      <c r="V68" s="39"/>
      <c r="W68" s="39"/>
      <c r="X68" s="39"/>
      <c r="Y68" s="39"/>
      <c r="Z68" s="39"/>
      <c r="AA68" s="39"/>
      <c r="AB68" s="39"/>
      <c r="AC68" s="39"/>
      <c r="AD68" s="39"/>
      <c r="AE68" s="39"/>
    </row>
    <row r="72" s="2" customFormat="1" ht="6.96" customHeight="1">
      <c r="A72" s="39"/>
      <c r="B72" s="63"/>
      <c r="C72" s="64"/>
      <c r="D72" s="64"/>
      <c r="E72" s="64"/>
      <c r="F72" s="64"/>
      <c r="G72" s="64"/>
      <c r="H72" s="64"/>
      <c r="I72" s="64"/>
      <c r="J72" s="64"/>
      <c r="K72" s="64"/>
      <c r="L72" s="146"/>
      <c r="S72" s="39"/>
      <c r="T72" s="39"/>
      <c r="U72" s="39"/>
      <c r="V72" s="39"/>
      <c r="W72" s="39"/>
      <c r="X72" s="39"/>
      <c r="Y72" s="39"/>
      <c r="Z72" s="39"/>
      <c r="AA72" s="39"/>
      <c r="AB72" s="39"/>
      <c r="AC72" s="39"/>
      <c r="AD72" s="39"/>
      <c r="AE72" s="39"/>
    </row>
    <row r="73" s="2" customFormat="1" ht="24.96" customHeight="1">
      <c r="A73" s="39"/>
      <c r="B73" s="40"/>
      <c r="C73" s="24" t="s">
        <v>135</v>
      </c>
      <c r="D73" s="41"/>
      <c r="E73" s="41"/>
      <c r="F73" s="41"/>
      <c r="G73" s="41"/>
      <c r="H73" s="41"/>
      <c r="I73" s="41"/>
      <c r="J73" s="41"/>
      <c r="K73" s="41"/>
      <c r="L73" s="146"/>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46"/>
      <c r="S74" s="39"/>
      <c r="T74" s="39"/>
      <c r="U74" s="39"/>
      <c r="V74" s="39"/>
      <c r="W74" s="39"/>
      <c r="X74" s="39"/>
      <c r="Y74" s="39"/>
      <c r="Z74" s="39"/>
      <c r="AA74" s="39"/>
      <c r="AB74" s="39"/>
      <c r="AC74" s="39"/>
      <c r="AD74" s="39"/>
      <c r="AE74" s="39"/>
    </row>
    <row r="75" s="2" customFormat="1" ht="12" customHeight="1">
      <c r="A75" s="39"/>
      <c r="B75" s="40"/>
      <c r="C75" s="33" t="s">
        <v>16</v>
      </c>
      <c r="D75" s="41"/>
      <c r="E75" s="41"/>
      <c r="F75" s="41"/>
      <c r="G75" s="41"/>
      <c r="H75" s="41"/>
      <c r="I75" s="41"/>
      <c r="J75" s="41"/>
      <c r="K75" s="41"/>
      <c r="L75" s="146"/>
      <c r="S75" s="39"/>
      <c r="T75" s="39"/>
      <c r="U75" s="39"/>
      <c r="V75" s="39"/>
      <c r="W75" s="39"/>
      <c r="X75" s="39"/>
      <c r="Y75" s="39"/>
      <c r="Z75" s="39"/>
      <c r="AA75" s="39"/>
      <c r="AB75" s="39"/>
      <c r="AC75" s="39"/>
      <c r="AD75" s="39"/>
      <c r="AE75" s="39"/>
    </row>
    <row r="76" s="2" customFormat="1" ht="16.5" customHeight="1">
      <c r="A76" s="39"/>
      <c r="B76" s="40"/>
      <c r="C76" s="41"/>
      <c r="D76" s="41"/>
      <c r="E76" s="171" t="str">
        <f>E7</f>
        <v>Úpa, Malá Úpa, odstranění povodňových škod</v>
      </c>
      <c r="F76" s="33"/>
      <c r="G76" s="33"/>
      <c r="H76" s="33"/>
      <c r="I76" s="41"/>
      <c r="J76" s="41"/>
      <c r="K76" s="41"/>
      <c r="L76" s="146"/>
      <c r="S76" s="39"/>
      <c r="T76" s="39"/>
      <c r="U76" s="39"/>
      <c r="V76" s="39"/>
      <c r="W76" s="39"/>
      <c r="X76" s="39"/>
      <c r="Y76" s="39"/>
      <c r="Z76" s="39"/>
      <c r="AA76" s="39"/>
      <c r="AB76" s="39"/>
      <c r="AC76" s="39"/>
      <c r="AD76" s="39"/>
      <c r="AE76" s="39"/>
    </row>
    <row r="77" s="1" customFormat="1" ht="12" customHeight="1">
      <c r="B77" s="22"/>
      <c r="C77" s="33" t="s">
        <v>125</v>
      </c>
      <c r="D77" s="23"/>
      <c r="E77" s="23"/>
      <c r="F77" s="23"/>
      <c r="G77" s="23"/>
      <c r="H77" s="23"/>
      <c r="I77" s="23"/>
      <c r="J77" s="23"/>
      <c r="K77" s="23"/>
      <c r="L77" s="21"/>
    </row>
    <row r="78" s="2" customFormat="1" ht="16.5" customHeight="1">
      <c r="A78" s="39"/>
      <c r="B78" s="40"/>
      <c r="C78" s="41"/>
      <c r="D78" s="41"/>
      <c r="E78" s="171" t="s">
        <v>126</v>
      </c>
      <c r="F78" s="41"/>
      <c r="G78" s="41"/>
      <c r="H78" s="41"/>
      <c r="I78" s="41"/>
      <c r="J78" s="41"/>
      <c r="K78" s="41"/>
      <c r="L78" s="146"/>
      <c r="S78" s="39"/>
      <c r="T78" s="39"/>
      <c r="U78" s="39"/>
      <c r="V78" s="39"/>
      <c r="W78" s="39"/>
      <c r="X78" s="39"/>
      <c r="Y78" s="39"/>
      <c r="Z78" s="39"/>
      <c r="AA78" s="39"/>
      <c r="AB78" s="39"/>
      <c r="AC78" s="39"/>
      <c r="AD78" s="39"/>
      <c r="AE78" s="39"/>
    </row>
    <row r="79" s="2" customFormat="1" ht="12" customHeight="1">
      <c r="A79" s="39"/>
      <c r="B79" s="40"/>
      <c r="C79" s="33" t="s">
        <v>127</v>
      </c>
      <c r="D79" s="41"/>
      <c r="E79" s="41"/>
      <c r="F79" s="41"/>
      <c r="G79" s="41"/>
      <c r="H79" s="41"/>
      <c r="I79" s="41"/>
      <c r="J79" s="41"/>
      <c r="K79" s="41"/>
      <c r="L79" s="146"/>
      <c r="S79" s="39"/>
      <c r="T79" s="39"/>
      <c r="U79" s="39"/>
      <c r="V79" s="39"/>
      <c r="W79" s="39"/>
      <c r="X79" s="39"/>
      <c r="Y79" s="39"/>
      <c r="Z79" s="39"/>
      <c r="AA79" s="39"/>
      <c r="AB79" s="39"/>
      <c r="AC79" s="39"/>
      <c r="AD79" s="39"/>
      <c r="AE79" s="39"/>
    </row>
    <row r="80" s="2" customFormat="1" ht="16.5" customHeight="1">
      <c r="A80" s="39"/>
      <c r="B80" s="40"/>
      <c r="C80" s="41"/>
      <c r="D80" s="41"/>
      <c r="E80" s="71" t="str">
        <f>E11</f>
        <v>VON - Vedlejší a ostatní náklady</v>
      </c>
      <c r="F80" s="41"/>
      <c r="G80" s="41"/>
      <c r="H80" s="41"/>
      <c r="I80" s="41"/>
      <c r="J80" s="41"/>
      <c r="K80" s="41"/>
      <c r="L80" s="146"/>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6"/>
      <c r="S81" s="39"/>
      <c r="T81" s="39"/>
      <c r="U81" s="39"/>
      <c r="V81" s="39"/>
      <c r="W81" s="39"/>
      <c r="X81" s="39"/>
      <c r="Y81" s="39"/>
      <c r="Z81" s="39"/>
      <c r="AA81" s="39"/>
      <c r="AB81" s="39"/>
      <c r="AC81" s="39"/>
      <c r="AD81" s="39"/>
      <c r="AE81" s="39"/>
    </row>
    <row r="82" s="2" customFormat="1" ht="12" customHeight="1">
      <c r="A82" s="39"/>
      <c r="B82" s="40"/>
      <c r="C82" s="33" t="s">
        <v>21</v>
      </c>
      <c r="D82" s="41"/>
      <c r="E82" s="41"/>
      <c r="F82" s="28" t="str">
        <f>F14</f>
        <v xml:space="preserve"> </v>
      </c>
      <c r="G82" s="41"/>
      <c r="H82" s="41"/>
      <c r="I82" s="33" t="s">
        <v>23</v>
      </c>
      <c r="J82" s="74" t="str">
        <f>IF(J14="","",J14)</f>
        <v>16.12.2025</v>
      </c>
      <c r="K82" s="41"/>
      <c r="L82" s="146"/>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6"/>
      <c r="S83" s="39"/>
      <c r="T83" s="39"/>
      <c r="U83" s="39"/>
      <c r="V83" s="39"/>
      <c r="W83" s="39"/>
      <c r="X83" s="39"/>
      <c r="Y83" s="39"/>
      <c r="Z83" s="39"/>
      <c r="AA83" s="39"/>
      <c r="AB83" s="39"/>
      <c r="AC83" s="39"/>
      <c r="AD83" s="39"/>
      <c r="AE83" s="39"/>
    </row>
    <row r="84" s="2" customFormat="1" ht="40.05" customHeight="1">
      <c r="A84" s="39"/>
      <c r="B84" s="40"/>
      <c r="C84" s="33" t="s">
        <v>25</v>
      </c>
      <c r="D84" s="41"/>
      <c r="E84" s="41"/>
      <c r="F84" s="28" t="str">
        <f>E17</f>
        <v>Povodí Labe, státní podnik</v>
      </c>
      <c r="G84" s="41"/>
      <c r="H84" s="41"/>
      <c r="I84" s="33" t="s">
        <v>33</v>
      </c>
      <c r="J84" s="37" t="str">
        <f>E23</f>
        <v>Vodohospodářský rozvoj a výstavba a.s., Praha 5</v>
      </c>
      <c r="K84" s="41"/>
      <c r="L84" s="146"/>
      <c r="S84" s="39"/>
      <c r="T84" s="39"/>
      <c r="U84" s="39"/>
      <c r="V84" s="39"/>
      <c r="W84" s="39"/>
      <c r="X84" s="39"/>
      <c r="Y84" s="39"/>
      <c r="Z84" s="39"/>
      <c r="AA84" s="39"/>
      <c r="AB84" s="39"/>
      <c r="AC84" s="39"/>
      <c r="AD84" s="39"/>
      <c r="AE84" s="39"/>
    </row>
    <row r="85" s="2" customFormat="1" ht="15.15" customHeight="1">
      <c r="A85" s="39"/>
      <c r="B85" s="40"/>
      <c r="C85" s="33" t="s">
        <v>31</v>
      </c>
      <c r="D85" s="41"/>
      <c r="E85" s="41"/>
      <c r="F85" s="28" t="str">
        <f>IF(E20="","",E20)</f>
        <v>Vyplň údaj</v>
      </c>
      <c r="G85" s="41"/>
      <c r="H85" s="41"/>
      <c r="I85" s="33" t="s">
        <v>36</v>
      </c>
      <c r="J85" s="37" t="str">
        <f>E26</f>
        <v xml:space="preserve"> </v>
      </c>
      <c r="K85" s="41"/>
      <c r="L85" s="146"/>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41"/>
      <c r="J86" s="41"/>
      <c r="K86" s="41"/>
      <c r="L86" s="146"/>
      <c r="S86" s="39"/>
      <c r="T86" s="39"/>
      <c r="U86" s="39"/>
      <c r="V86" s="39"/>
      <c r="W86" s="39"/>
      <c r="X86" s="39"/>
      <c r="Y86" s="39"/>
      <c r="Z86" s="39"/>
      <c r="AA86" s="39"/>
      <c r="AB86" s="39"/>
      <c r="AC86" s="39"/>
      <c r="AD86" s="39"/>
      <c r="AE86" s="39"/>
    </row>
    <row r="87" s="11" customFormat="1" ht="29.28" customHeight="1">
      <c r="A87" s="187"/>
      <c r="B87" s="188"/>
      <c r="C87" s="189" t="s">
        <v>136</v>
      </c>
      <c r="D87" s="190" t="s">
        <v>58</v>
      </c>
      <c r="E87" s="190" t="s">
        <v>54</v>
      </c>
      <c r="F87" s="190" t="s">
        <v>55</v>
      </c>
      <c r="G87" s="190" t="s">
        <v>137</v>
      </c>
      <c r="H87" s="190" t="s">
        <v>138</v>
      </c>
      <c r="I87" s="190" t="s">
        <v>139</v>
      </c>
      <c r="J87" s="190" t="s">
        <v>131</v>
      </c>
      <c r="K87" s="191" t="s">
        <v>140</v>
      </c>
      <c r="L87" s="192"/>
      <c r="M87" s="94" t="s">
        <v>19</v>
      </c>
      <c r="N87" s="95" t="s">
        <v>43</v>
      </c>
      <c r="O87" s="95" t="s">
        <v>141</v>
      </c>
      <c r="P87" s="95" t="s">
        <v>142</v>
      </c>
      <c r="Q87" s="95" t="s">
        <v>143</v>
      </c>
      <c r="R87" s="95" t="s">
        <v>144</v>
      </c>
      <c r="S87" s="95" t="s">
        <v>145</v>
      </c>
      <c r="T87" s="96" t="s">
        <v>146</v>
      </c>
      <c r="U87" s="187"/>
      <c r="V87" s="187"/>
      <c r="W87" s="187"/>
      <c r="X87" s="187"/>
      <c r="Y87" s="187"/>
      <c r="Z87" s="187"/>
      <c r="AA87" s="187"/>
      <c r="AB87" s="187"/>
      <c r="AC87" s="187"/>
      <c r="AD87" s="187"/>
      <c r="AE87" s="187"/>
    </row>
    <row r="88" s="2" customFormat="1" ht="22.8" customHeight="1">
      <c r="A88" s="39"/>
      <c r="B88" s="40"/>
      <c r="C88" s="101" t="s">
        <v>147</v>
      </c>
      <c r="D88" s="41"/>
      <c r="E88" s="41"/>
      <c r="F88" s="41"/>
      <c r="G88" s="41"/>
      <c r="H88" s="41"/>
      <c r="I88" s="41"/>
      <c r="J88" s="193">
        <f>BK88</f>
        <v>0</v>
      </c>
      <c r="K88" s="41"/>
      <c r="L88" s="45"/>
      <c r="M88" s="97"/>
      <c r="N88" s="194"/>
      <c r="O88" s="98"/>
      <c r="P88" s="195">
        <f>P89</f>
        <v>0</v>
      </c>
      <c r="Q88" s="98"/>
      <c r="R88" s="195">
        <f>R89</f>
        <v>0</v>
      </c>
      <c r="S88" s="98"/>
      <c r="T88" s="196">
        <f>T89</f>
        <v>0</v>
      </c>
      <c r="U88" s="39"/>
      <c r="V88" s="39"/>
      <c r="W88" s="39"/>
      <c r="X88" s="39"/>
      <c r="Y88" s="39"/>
      <c r="Z88" s="39"/>
      <c r="AA88" s="39"/>
      <c r="AB88" s="39"/>
      <c r="AC88" s="39"/>
      <c r="AD88" s="39"/>
      <c r="AE88" s="39"/>
      <c r="AT88" s="18" t="s">
        <v>72</v>
      </c>
      <c r="AU88" s="18" t="s">
        <v>132</v>
      </c>
      <c r="BK88" s="197">
        <f>BK89</f>
        <v>0</v>
      </c>
    </row>
    <row r="89" s="12" customFormat="1" ht="25.92" customHeight="1">
      <c r="A89" s="12"/>
      <c r="B89" s="198"/>
      <c r="C89" s="199"/>
      <c r="D89" s="200" t="s">
        <v>72</v>
      </c>
      <c r="E89" s="201" t="s">
        <v>547</v>
      </c>
      <c r="F89" s="201" t="s">
        <v>548</v>
      </c>
      <c r="G89" s="199"/>
      <c r="H89" s="199"/>
      <c r="I89" s="202"/>
      <c r="J89" s="203">
        <f>BK89</f>
        <v>0</v>
      </c>
      <c r="K89" s="199"/>
      <c r="L89" s="204"/>
      <c r="M89" s="205"/>
      <c r="N89" s="206"/>
      <c r="O89" s="206"/>
      <c r="P89" s="207">
        <f>P90+P110</f>
        <v>0</v>
      </c>
      <c r="Q89" s="206"/>
      <c r="R89" s="207">
        <f>R90+R110</f>
        <v>0</v>
      </c>
      <c r="S89" s="206"/>
      <c r="T89" s="208">
        <f>T90+T110</f>
        <v>0</v>
      </c>
      <c r="U89" s="12"/>
      <c r="V89" s="12"/>
      <c r="W89" s="12"/>
      <c r="X89" s="12"/>
      <c r="Y89" s="12"/>
      <c r="Z89" s="12"/>
      <c r="AA89" s="12"/>
      <c r="AB89" s="12"/>
      <c r="AC89" s="12"/>
      <c r="AD89" s="12"/>
      <c r="AE89" s="12"/>
      <c r="AR89" s="209" t="s">
        <v>211</v>
      </c>
      <c r="AT89" s="210" t="s">
        <v>72</v>
      </c>
      <c r="AU89" s="210" t="s">
        <v>73</v>
      </c>
      <c r="AY89" s="209" t="s">
        <v>150</v>
      </c>
      <c r="BK89" s="211">
        <f>BK90+BK110</f>
        <v>0</v>
      </c>
    </row>
    <row r="90" s="12" customFormat="1" ht="22.8" customHeight="1">
      <c r="A90" s="12"/>
      <c r="B90" s="198"/>
      <c r="C90" s="199"/>
      <c r="D90" s="200" t="s">
        <v>72</v>
      </c>
      <c r="E90" s="212" t="s">
        <v>549</v>
      </c>
      <c r="F90" s="212" t="s">
        <v>550</v>
      </c>
      <c r="G90" s="199"/>
      <c r="H90" s="199"/>
      <c r="I90" s="202"/>
      <c r="J90" s="213">
        <f>BK90</f>
        <v>0</v>
      </c>
      <c r="K90" s="199"/>
      <c r="L90" s="204"/>
      <c r="M90" s="205"/>
      <c r="N90" s="206"/>
      <c r="O90" s="206"/>
      <c r="P90" s="207">
        <f>SUM(P91:P109)</f>
        <v>0</v>
      </c>
      <c r="Q90" s="206"/>
      <c r="R90" s="207">
        <f>SUM(R91:R109)</f>
        <v>0</v>
      </c>
      <c r="S90" s="206"/>
      <c r="T90" s="208">
        <f>SUM(T91:T109)</f>
        <v>0</v>
      </c>
      <c r="U90" s="12"/>
      <c r="V90" s="12"/>
      <c r="W90" s="12"/>
      <c r="X90" s="12"/>
      <c r="Y90" s="12"/>
      <c r="Z90" s="12"/>
      <c r="AA90" s="12"/>
      <c r="AB90" s="12"/>
      <c r="AC90" s="12"/>
      <c r="AD90" s="12"/>
      <c r="AE90" s="12"/>
      <c r="AR90" s="209" t="s">
        <v>211</v>
      </c>
      <c r="AT90" s="210" t="s">
        <v>72</v>
      </c>
      <c r="AU90" s="210" t="s">
        <v>80</v>
      </c>
      <c r="AY90" s="209" t="s">
        <v>150</v>
      </c>
      <c r="BK90" s="211">
        <f>SUM(BK91:BK109)</f>
        <v>0</v>
      </c>
    </row>
    <row r="91" s="2" customFormat="1" ht="16.5" customHeight="1">
      <c r="A91" s="39"/>
      <c r="B91" s="40"/>
      <c r="C91" s="214" t="s">
        <v>80</v>
      </c>
      <c r="D91" s="214" t="s">
        <v>152</v>
      </c>
      <c r="E91" s="215" t="s">
        <v>551</v>
      </c>
      <c r="F91" s="216" t="s">
        <v>550</v>
      </c>
      <c r="G91" s="217" t="s">
        <v>187</v>
      </c>
      <c r="H91" s="218">
        <v>1</v>
      </c>
      <c r="I91" s="219"/>
      <c r="J91" s="220">
        <f>ROUND(I91*H91,2)</f>
        <v>0</v>
      </c>
      <c r="K91" s="216" t="s">
        <v>19</v>
      </c>
      <c r="L91" s="45"/>
      <c r="M91" s="221" t="s">
        <v>19</v>
      </c>
      <c r="N91" s="222" t="s">
        <v>46</v>
      </c>
      <c r="O91" s="86"/>
      <c r="P91" s="223">
        <f>O91*H91</f>
        <v>0</v>
      </c>
      <c r="Q91" s="223">
        <v>0</v>
      </c>
      <c r="R91" s="223">
        <f>Q91*H91</f>
        <v>0</v>
      </c>
      <c r="S91" s="223">
        <v>0</v>
      </c>
      <c r="T91" s="224">
        <f>S91*H91</f>
        <v>0</v>
      </c>
      <c r="U91" s="39"/>
      <c r="V91" s="39"/>
      <c r="W91" s="39"/>
      <c r="X91" s="39"/>
      <c r="Y91" s="39"/>
      <c r="Z91" s="39"/>
      <c r="AA91" s="39"/>
      <c r="AB91" s="39"/>
      <c r="AC91" s="39"/>
      <c r="AD91" s="39"/>
      <c r="AE91" s="39"/>
      <c r="AR91" s="225" t="s">
        <v>552</v>
      </c>
      <c r="AT91" s="225" t="s">
        <v>152</v>
      </c>
      <c r="AU91" s="225" t="s">
        <v>82</v>
      </c>
      <c r="AY91" s="18" t="s">
        <v>150</v>
      </c>
      <c r="BE91" s="226">
        <f>IF(N91="základní",J91,0)</f>
        <v>0</v>
      </c>
      <c r="BF91" s="226">
        <f>IF(N91="snížená",J91,0)</f>
        <v>0</v>
      </c>
      <c r="BG91" s="226">
        <f>IF(N91="zákl. přenesená",J91,0)</f>
        <v>0</v>
      </c>
      <c r="BH91" s="226">
        <f>IF(N91="sníž. přenesená",J91,0)</f>
        <v>0</v>
      </c>
      <c r="BI91" s="226">
        <f>IF(N91="nulová",J91,0)</f>
        <v>0</v>
      </c>
      <c r="BJ91" s="18" t="s">
        <v>156</v>
      </c>
      <c r="BK91" s="226">
        <f>ROUND(I91*H91,2)</f>
        <v>0</v>
      </c>
      <c r="BL91" s="18" t="s">
        <v>552</v>
      </c>
      <c r="BM91" s="225" t="s">
        <v>553</v>
      </c>
    </row>
    <row r="92" s="2" customFormat="1">
      <c r="A92" s="39"/>
      <c r="B92" s="40"/>
      <c r="C92" s="41"/>
      <c r="D92" s="227" t="s">
        <v>158</v>
      </c>
      <c r="E92" s="41"/>
      <c r="F92" s="228" t="s">
        <v>554</v>
      </c>
      <c r="G92" s="41"/>
      <c r="H92" s="41"/>
      <c r="I92" s="229"/>
      <c r="J92" s="41"/>
      <c r="K92" s="41"/>
      <c r="L92" s="45"/>
      <c r="M92" s="230"/>
      <c r="N92" s="231"/>
      <c r="O92" s="86"/>
      <c r="P92" s="86"/>
      <c r="Q92" s="86"/>
      <c r="R92" s="86"/>
      <c r="S92" s="86"/>
      <c r="T92" s="87"/>
      <c r="U92" s="39"/>
      <c r="V92" s="39"/>
      <c r="W92" s="39"/>
      <c r="X92" s="39"/>
      <c r="Y92" s="39"/>
      <c r="Z92" s="39"/>
      <c r="AA92" s="39"/>
      <c r="AB92" s="39"/>
      <c r="AC92" s="39"/>
      <c r="AD92" s="39"/>
      <c r="AE92" s="39"/>
      <c r="AT92" s="18" t="s">
        <v>158</v>
      </c>
      <c r="AU92" s="18" t="s">
        <v>82</v>
      </c>
    </row>
    <row r="93" s="2" customFormat="1">
      <c r="A93" s="39"/>
      <c r="B93" s="40"/>
      <c r="C93" s="41"/>
      <c r="D93" s="227" t="s">
        <v>159</v>
      </c>
      <c r="E93" s="41"/>
      <c r="F93" s="232" t="s">
        <v>555</v>
      </c>
      <c r="G93" s="41"/>
      <c r="H93" s="41"/>
      <c r="I93" s="229"/>
      <c r="J93" s="41"/>
      <c r="K93" s="41"/>
      <c r="L93" s="45"/>
      <c r="M93" s="230"/>
      <c r="N93" s="231"/>
      <c r="O93" s="86"/>
      <c r="P93" s="86"/>
      <c r="Q93" s="86"/>
      <c r="R93" s="86"/>
      <c r="S93" s="86"/>
      <c r="T93" s="87"/>
      <c r="U93" s="39"/>
      <c r="V93" s="39"/>
      <c r="W93" s="39"/>
      <c r="X93" s="39"/>
      <c r="Y93" s="39"/>
      <c r="Z93" s="39"/>
      <c r="AA93" s="39"/>
      <c r="AB93" s="39"/>
      <c r="AC93" s="39"/>
      <c r="AD93" s="39"/>
      <c r="AE93" s="39"/>
      <c r="AT93" s="18" t="s">
        <v>159</v>
      </c>
      <c r="AU93" s="18" t="s">
        <v>82</v>
      </c>
    </row>
    <row r="94" s="2" customFormat="1" ht="37.8" customHeight="1">
      <c r="A94" s="39"/>
      <c r="B94" s="40"/>
      <c r="C94" s="214" t="s">
        <v>82</v>
      </c>
      <c r="D94" s="214" t="s">
        <v>152</v>
      </c>
      <c r="E94" s="215" t="s">
        <v>556</v>
      </c>
      <c r="F94" s="216" t="s">
        <v>557</v>
      </c>
      <c r="G94" s="217" t="s">
        <v>187</v>
      </c>
      <c r="H94" s="218">
        <v>1</v>
      </c>
      <c r="I94" s="219"/>
      <c r="J94" s="220">
        <f>ROUND(I94*H94,2)</f>
        <v>0</v>
      </c>
      <c r="K94" s="216" t="s">
        <v>19</v>
      </c>
      <c r="L94" s="45"/>
      <c r="M94" s="221" t="s">
        <v>19</v>
      </c>
      <c r="N94" s="222" t="s">
        <v>46</v>
      </c>
      <c r="O94" s="86"/>
      <c r="P94" s="223">
        <f>O94*H94</f>
        <v>0</v>
      </c>
      <c r="Q94" s="223">
        <v>0</v>
      </c>
      <c r="R94" s="223">
        <f>Q94*H94</f>
        <v>0</v>
      </c>
      <c r="S94" s="223">
        <v>0</v>
      </c>
      <c r="T94" s="224">
        <f>S94*H94</f>
        <v>0</v>
      </c>
      <c r="U94" s="39"/>
      <c r="V94" s="39"/>
      <c r="W94" s="39"/>
      <c r="X94" s="39"/>
      <c r="Y94" s="39"/>
      <c r="Z94" s="39"/>
      <c r="AA94" s="39"/>
      <c r="AB94" s="39"/>
      <c r="AC94" s="39"/>
      <c r="AD94" s="39"/>
      <c r="AE94" s="39"/>
      <c r="AR94" s="225" t="s">
        <v>552</v>
      </c>
      <c r="AT94" s="225" t="s">
        <v>152</v>
      </c>
      <c r="AU94" s="225" t="s">
        <v>82</v>
      </c>
      <c r="AY94" s="18" t="s">
        <v>150</v>
      </c>
      <c r="BE94" s="226">
        <f>IF(N94="základní",J94,0)</f>
        <v>0</v>
      </c>
      <c r="BF94" s="226">
        <f>IF(N94="snížená",J94,0)</f>
        <v>0</v>
      </c>
      <c r="BG94" s="226">
        <f>IF(N94="zákl. přenesená",J94,0)</f>
        <v>0</v>
      </c>
      <c r="BH94" s="226">
        <f>IF(N94="sníž. přenesená",J94,0)</f>
        <v>0</v>
      </c>
      <c r="BI94" s="226">
        <f>IF(N94="nulová",J94,0)</f>
        <v>0</v>
      </c>
      <c r="BJ94" s="18" t="s">
        <v>156</v>
      </c>
      <c r="BK94" s="226">
        <f>ROUND(I94*H94,2)</f>
        <v>0</v>
      </c>
      <c r="BL94" s="18" t="s">
        <v>552</v>
      </c>
      <c r="BM94" s="225" t="s">
        <v>558</v>
      </c>
    </row>
    <row r="95" s="2" customFormat="1">
      <c r="A95" s="39"/>
      <c r="B95" s="40"/>
      <c r="C95" s="41"/>
      <c r="D95" s="227" t="s">
        <v>158</v>
      </c>
      <c r="E95" s="41"/>
      <c r="F95" s="228" t="s">
        <v>557</v>
      </c>
      <c r="G95" s="41"/>
      <c r="H95" s="41"/>
      <c r="I95" s="229"/>
      <c r="J95" s="41"/>
      <c r="K95" s="41"/>
      <c r="L95" s="45"/>
      <c r="M95" s="230"/>
      <c r="N95" s="231"/>
      <c r="O95" s="86"/>
      <c r="P95" s="86"/>
      <c r="Q95" s="86"/>
      <c r="R95" s="86"/>
      <c r="S95" s="86"/>
      <c r="T95" s="87"/>
      <c r="U95" s="39"/>
      <c r="V95" s="39"/>
      <c r="W95" s="39"/>
      <c r="X95" s="39"/>
      <c r="Y95" s="39"/>
      <c r="Z95" s="39"/>
      <c r="AA95" s="39"/>
      <c r="AB95" s="39"/>
      <c r="AC95" s="39"/>
      <c r="AD95" s="39"/>
      <c r="AE95" s="39"/>
      <c r="AT95" s="18" t="s">
        <v>158</v>
      </c>
      <c r="AU95" s="18" t="s">
        <v>82</v>
      </c>
    </row>
    <row r="96" s="2" customFormat="1" ht="16.5" customHeight="1">
      <c r="A96" s="39"/>
      <c r="B96" s="40"/>
      <c r="C96" s="214" t="s">
        <v>168</v>
      </c>
      <c r="D96" s="214" t="s">
        <v>152</v>
      </c>
      <c r="E96" s="215" t="s">
        <v>559</v>
      </c>
      <c r="F96" s="216" t="s">
        <v>560</v>
      </c>
      <c r="G96" s="217" t="s">
        <v>187</v>
      </c>
      <c r="H96" s="218">
        <v>1</v>
      </c>
      <c r="I96" s="219"/>
      <c r="J96" s="220">
        <f>ROUND(I96*H96,2)</f>
        <v>0</v>
      </c>
      <c r="K96" s="216" t="s">
        <v>19</v>
      </c>
      <c r="L96" s="45"/>
      <c r="M96" s="221" t="s">
        <v>19</v>
      </c>
      <c r="N96" s="222" t="s">
        <v>46</v>
      </c>
      <c r="O96" s="86"/>
      <c r="P96" s="223">
        <f>O96*H96</f>
        <v>0</v>
      </c>
      <c r="Q96" s="223">
        <v>0</v>
      </c>
      <c r="R96" s="223">
        <f>Q96*H96</f>
        <v>0</v>
      </c>
      <c r="S96" s="223">
        <v>0</v>
      </c>
      <c r="T96" s="224">
        <f>S96*H96</f>
        <v>0</v>
      </c>
      <c r="U96" s="39"/>
      <c r="V96" s="39"/>
      <c r="W96" s="39"/>
      <c r="X96" s="39"/>
      <c r="Y96" s="39"/>
      <c r="Z96" s="39"/>
      <c r="AA96" s="39"/>
      <c r="AB96" s="39"/>
      <c r="AC96" s="39"/>
      <c r="AD96" s="39"/>
      <c r="AE96" s="39"/>
      <c r="AR96" s="225" t="s">
        <v>552</v>
      </c>
      <c r="AT96" s="225" t="s">
        <v>152</v>
      </c>
      <c r="AU96" s="225" t="s">
        <v>82</v>
      </c>
      <c r="AY96" s="18" t="s">
        <v>150</v>
      </c>
      <c r="BE96" s="226">
        <f>IF(N96="základní",J96,0)</f>
        <v>0</v>
      </c>
      <c r="BF96" s="226">
        <f>IF(N96="snížená",J96,0)</f>
        <v>0</v>
      </c>
      <c r="BG96" s="226">
        <f>IF(N96="zákl. přenesená",J96,0)</f>
        <v>0</v>
      </c>
      <c r="BH96" s="226">
        <f>IF(N96="sníž. přenesená",J96,0)</f>
        <v>0</v>
      </c>
      <c r="BI96" s="226">
        <f>IF(N96="nulová",J96,0)</f>
        <v>0</v>
      </c>
      <c r="BJ96" s="18" t="s">
        <v>156</v>
      </c>
      <c r="BK96" s="226">
        <f>ROUND(I96*H96,2)</f>
        <v>0</v>
      </c>
      <c r="BL96" s="18" t="s">
        <v>552</v>
      </c>
      <c r="BM96" s="225" t="s">
        <v>561</v>
      </c>
    </row>
    <row r="97" s="2" customFormat="1">
      <c r="A97" s="39"/>
      <c r="B97" s="40"/>
      <c r="C97" s="41"/>
      <c r="D97" s="227" t="s">
        <v>158</v>
      </c>
      <c r="E97" s="41"/>
      <c r="F97" s="228" t="s">
        <v>560</v>
      </c>
      <c r="G97" s="41"/>
      <c r="H97" s="41"/>
      <c r="I97" s="229"/>
      <c r="J97" s="41"/>
      <c r="K97" s="41"/>
      <c r="L97" s="45"/>
      <c r="M97" s="230"/>
      <c r="N97" s="231"/>
      <c r="O97" s="86"/>
      <c r="P97" s="86"/>
      <c r="Q97" s="86"/>
      <c r="R97" s="86"/>
      <c r="S97" s="86"/>
      <c r="T97" s="87"/>
      <c r="U97" s="39"/>
      <c r="V97" s="39"/>
      <c r="W97" s="39"/>
      <c r="X97" s="39"/>
      <c r="Y97" s="39"/>
      <c r="Z97" s="39"/>
      <c r="AA97" s="39"/>
      <c r="AB97" s="39"/>
      <c r="AC97" s="39"/>
      <c r="AD97" s="39"/>
      <c r="AE97" s="39"/>
      <c r="AT97" s="18" t="s">
        <v>158</v>
      </c>
      <c r="AU97" s="18" t="s">
        <v>82</v>
      </c>
    </row>
    <row r="98" s="2" customFormat="1" ht="37.8" customHeight="1">
      <c r="A98" s="39"/>
      <c r="B98" s="40"/>
      <c r="C98" s="214" t="s">
        <v>156</v>
      </c>
      <c r="D98" s="214" t="s">
        <v>152</v>
      </c>
      <c r="E98" s="215" t="s">
        <v>562</v>
      </c>
      <c r="F98" s="216" t="s">
        <v>563</v>
      </c>
      <c r="G98" s="217" t="s">
        <v>187</v>
      </c>
      <c r="H98" s="218">
        <v>1</v>
      </c>
      <c r="I98" s="219"/>
      <c r="J98" s="220">
        <f>ROUND(I98*H98,2)</f>
        <v>0</v>
      </c>
      <c r="K98" s="216" t="s">
        <v>19</v>
      </c>
      <c r="L98" s="45"/>
      <c r="M98" s="221" t="s">
        <v>19</v>
      </c>
      <c r="N98" s="222" t="s">
        <v>46</v>
      </c>
      <c r="O98" s="86"/>
      <c r="P98" s="223">
        <f>O98*H98</f>
        <v>0</v>
      </c>
      <c r="Q98" s="223">
        <v>0</v>
      </c>
      <c r="R98" s="223">
        <f>Q98*H98</f>
        <v>0</v>
      </c>
      <c r="S98" s="223">
        <v>0</v>
      </c>
      <c r="T98" s="224">
        <f>S98*H98</f>
        <v>0</v>
      </c>
      <c r="U98" s="39"/>
      <c r="V98" s="39"/>
      <c r="W98" s="39"/>
      <c r="X98" s="39"/>
      <c r="Y98" s="39"/>
      <c r="Z98" s="39"/>
      <c r="AA98" s="39"/>
      <c r="AB98" s="39"/>
      <c r="AC98" s="39"/>
      <c r="AD98" s="39"/>
      <c r="AE98" s="39"/>
      <c r="AR98" s="225" t="s">
        <v>552</v>
      </c>
      <c r="AT98" s="225" t="s">
        <v>152</v>
      </c>
      <c r="AU98" s="225" t="s">
        <v>82</v>
      </c>
      <c r="AY98" s="18" t="s">
        <v>150</v>
      </c>
      <c r="BE98" s="226">
        <f>IF(N98="základní",J98,0)</f>
        <v>0</v>
      </c>
      <c r="BF98" s="226">
        <f>IF(N98="snížená",J98,0)</f>
        <v>0</v>
      </c>
      <c r="BG98" s="226">
        <f>IF(N98="zákl. přenesená",J98,0)</f>
        <v>0</v>
      </c>
      <c r="BH98" s="226">
        <f>IF(N98="sníž. přenesená",J98,0)</f>
        <v>0</v>
      </c>
      <c r="BI98" s="226">
        <f>IF(N98="nulová",J98,0)</f>
        <v>0</v>
      </c>
      <c r="BJ98" s="18" t="s">
        <v>156</v>
      </c>
      <c r="BK98" s="226">
        <f>ROUND(I98*H98,2)</f>
        <v>0</v>
      </c>
      <c r="BL98" s="18" t="s">
        <v>552</v>
      </c>
      <c r="BM98" s="225" t="s">
        <v>564</v>
      </c>
    </row>
    <row r="99" s="2" customFormat="1">
      <c r="A99" s="39"/>
      <c r="B99" s="40"/>
      <c r="C99" s="41"/>
      <c r="D99" s="227" t="s">
        <v>158</v>
      </c>
      <c r="E99" s="41"/>
      <c r="F99" s="228" t="s">
        <v>563</v>
      </c>
      <c r="G99" s="41"/>
      <c r="H99" s="41"/>
      <c r="I99" s="229"/>
      <c r="J99" s="41"/>
      <c r="K99" s="41"/>
      <c r="L99" s="45"/>
      <c r="M99" s="230"/>
      <c r="N99" s="231"/>
      <c r="O99" s="86"/>
      <c r="P99" s="86"/>
      <c r="Q99" s="86"/>
      <c r="R99" s="86"/>
      <c r="S99" s="86"/>
      <c r="T99" s="87"/>
      <c r="U99" s="39"/>
      <c r="V99" s="39"/>
      <c r="W99" s="39"/>
      <c r="X99" s="39"/>
      <c r="Y99" s="39"/>
      <c r="Z99" s="39"/>
      <c r="AA99" s="39"/>
      <c r="AB99" s="39"/>
      <c r="AC99" s="39"/>
      <c r="AD99" s="39"/>
      <c r="AE99" s="39"/>
      <c r="AT99" s="18" t="s">
        <v>158</v>
      </c>
      <c r="AU99" s="18" t="s">
        <v>82</v>
      </c>
    </row>
    <row r="100" s="2" customFormat="1" ht="16.5" customHeight="1">
      <c r="A100" s="39"/>
      <c r="B100" s="40"/>
      <c r="C100" s="214" t="s">
        <v>211</v>
      </c>
      <c r="D100" s="214" t="s">
        <v>152</v>
      </c>
      <c r="E100" s="215" t="s">
        <v>565</v>
      </c>
      <c r="F100" s="216" t="s">
        <v>566</v>
      </c>
      <c r="G100" s="217" t="s">
        <v>187</v>
      </c>
      <c r="H100" s="218">
        <v>1</v>
      </c>
      <c r="I100" s="219"/>
      <c r="J100" s="220">
        <f>ROUND(I100*H100,2)</f>
        <v>0</v>
      </c>
      <c r="K100" s="216" t="s">
        <v>19</v>
      </c>
      <c r="L100" s="45"/>
      <c r="M100" s="221" t="s">
        <v>19</v>
      </c>
      <c r="N100" s="222" t="s">
        <v>46</v>
      </c>
      <c r="O100" s="86"/>
      <c r="P100" s="223">
        <f>O100*H100</f>
        <v>0</v>
      </c>
      <c r="Q100" s="223">
        <v>0</v>
      </c>
      <c r="R100" s="223">
        <f>Q100*H100</f>
        <v>0</v>
      </c>
      <c r="S100" s="223">
        <v>0</v>
      </c>
      <c r="T100" s="224">
        <f>S100*H100</f>
        <v>0</v>
      </c>
      <c r="U100" s="39"/>
      <c r="V100" s="39"/>
      <c r="W100" s="39"/>
      <c r="X100" s="39"/>
      <c r="Y100" s="39"/>
      <c r="Z100" s="39"/>
      <c r="AA100" s="39"/>
      <c r="AB100" s="39"/>
      <c r="AC100" s="39"/>
      <c r="AD100" s="39"/>
      <c r="AE100" s="39"/>
      <c r="AR100" s="225" t="s">
        <v>552</v>
      </c>
      <c r="AT100" s="225" t="s">
        <v>152</v>
      </c>
      <c r="AU100" s="225" t="s">
        <v>82</v>
      </c>
      <c r="AY100" s="18" t="s">
        <v>150</v>
      </c>
      <c r="BE100" s="226">
        <f>IF(N100="základní",J100,0)</f>
        <v>0</v>
      </c>
      <c r="BF100" s="226">
        <f>IF(N100="snížená",J100,0)</f>
        <v>0</v>
      </c>
      <c r="BG100" s="226">
        <f>IF(N100="zákl. přenesená",J100,0)</f>
        <v>0</v>
      </c>
      <c r="BH100" s="226">
        <f>IF(N100="sníž. přenesená",J100,0)</f>
        <v>0</v>
      </c>
      <c r="BI100" s="226">
        <f>IF(N100="nulová",J100,0)</f>
        <v>0</v>
      </c>
      <c r="BJ100" s="18" t="s">
        <v>156</v>
      </c>
      <c r="BK100" s="226">
        <f>ROUND(I100*H100,2)</f>
        <v>0</v>
      </c>
      <c r="BL100" s="18" t="s">
        <v>552</v>
      </c>
      <c r="BM100" s="225" t="s">
        <v>567</v>
      </c>
    </row>
    <row r="101" s="2" customFormat="1">
      <c r="A101" s="39"/>
      <c r="B101" s="40"/>
      <c r="C101" s="41"/>
      <c r="D101" s="227" t="s">
        <v>158</v>
      </c>
      <c r="E101" s="41"/>
      <c r="F101" s="228" t="s">
        <v>566</v>
      </c>
      <c r="G101" s="41"/>
      <c r="H101" s="41"/>
      <c r="I101" s="229"/>
      <c r="J101" s="41"/>
      <c r="K101" s="41"/>
      <c r="L101" s="45"/>
      <c r="M101" s="230"/>
      <c r="N101" s="231"/>
      <c r="O101" s="86"/>
      <c r="P101" s="86"/>
      <c r="Q101" s="86"/>
      <c r="R101" s="86"/>
      <c r="S101" s="86"/>
      <c r="T101" s="87"/>
      <c r="U101" s="39"/>
      <c r="V101" s="39"/>
      <c r="W101" s="39"/>
      <c r="X101" s="39"/>
      <c r="Y101" s="39"/>
      <c r="Z101" s="39"/>
      <c r="AA101" s="39"/>
      <c r="AB101" s="39"/>
      <c r="AC101" s="39"/>
      <c r="AD101" s="39"/>
      <c r="AE101" s="39"/>
      <c r="AT101" s="18" t="s">
        <v>158</v>
      </c>
      <c r="AU101" s="18" t="s">
        <v>82</v>
      </c>
    </row>
    <row r="102" s="2" customFormat="1" ht="16.5" customHeight="1">
      <c r="A102" s="39"/>
      <c r="B102" s="40"/>
      <c r="C102" s="214" t="s">
        <v>223</v>
      </c>
      <c r="D102" s="214" t="s">
        <v>152</v>
      </c>
      <c r="E102" s="215" t="s">
        <v>568</v>
      </c>
      <c r="F102" s="216" t="s">
        <v>569</v>
      </c>
      <c r="G102" s="217" t="s">
        <v>187</v>
      </c>
      <c r="H102" s="218">
        <v>1</v>
      </c>
      <c r="I102" s="219"/>
      <c r="J102" s="220">
        <f>ROUND(I102*H102,2)</f>
        <v>0</v>
      </c>
      <c r="K102" s="216" t="s">
        <v>19</v>
      </c>
      <c r="L102" s="45"/>
      <c r="M102" s="221" t="s">
        <v>19</v>
      </c>
      <c r="N102" s="222" t="s">
        <v>46</v>
      </c>
      <c r="O102" s="86"/>
      <c r="P102" s="223">
        <f>O102*H102</f>
        <v>0</v>
      </c>
      <c r="Q102" s="223">
        <v>0</v>
      </c>
      <c r="R102" s="223">
        <f>Q102*H102</f>
        <v>0</v>
      </c>
      <c r="S102" s="223">
        <v>0</v>
      </c>
      <c r="T102" s="224">
        <f>S102*H102</f>
        <v>0</v>
      </c>
      <c r="U102" s="39"/>
      <c r="V102" s="39"/>
      <c r="W102" s="39"/>
      <c r="X102" s="39"/>
      <c r="Y102" s="39"/>
      <c r="Z102" s="39"/>
      <c r="AA102" s="39"/>
      <c r="AB102" s="39"/>
      <c r="AC102" s="39"/>
      <c r="AD102" s="39"/>
      <c r="AE102" s="39"/>
      <c r="AR102" s="225" t="s">
        <v>552</v>
      </c>
      <c r="AT102" s="225" t="s">
        <v>152</v>
      </c>
      <c r="AU102" s="225" t="s">
        <v>82</v>
      </c>
      <c r="AY102" s="18" t="s">
        <v>150</v>
      </c>
      <c r="BE102" s="226">
        <f>IF(N102="základní",J102,0)</f>
        <v>0</v>
      </c>
      <c r="BF102" s="226">
        <f>IF(N102="snížená",J102,0)</f>
        <v>0</v>
      </c>
      <c r="BG102" s="226">
        <f>IF(N102="zákl. přenesená",J102,0)</f>
        <v>0</v>
      </c>
      <c r="BH102" s="226">
        <f>IF(N102="sníž. přenesená",J102,0)</f>
        <v>0</v>
      </c>
      <c r="BI102" s="226">
        <f>IF(N102="nulová",J102,0)</f>
        <v>0</v>
      </c>
      <c r="BJ102" s="18" t="s">
        <v>156</v>
      </c>
      <c r="BK102" s="226">
        <f>ROUND(I102*H102,2)</f>
        <v>0</v>
      </c>
      <c r="BL102" s="18" t="s">
        <v>552</v>
      </c>
      <c r="BM102" s="225" t="s">
        <v>570</v>
      </c>
    </row>
    <row r="103" s="2" customFormat="1">
      <c r="A103" s="39"/>
      <c r="B103" s="40"/>
      <c r="C103" s="41"/>
      <c r="D103" s="227" t="s">
        <v>158</v>
      </c>
      <c r="E103" s="41"/>
      <c r="F103" s="228" t="s">
        <v>569</v>
      </c>
      <c r="G103" s="41"/>
      <c r="H103" s="41"/>
      <c r="I103" s="229"/>
      <c r="J103" s="41"/>
      <c r="K103" s="41"/>
      <c r="L103" s="45"/>
      <c r="M103" s="230"/>
      <c r="N103" s="231"/>
      <c r="O103" s="86"/>
      <c r="P103" s="86"/>
      <c r="Q103" s="86"/>
      <c r="R103" s="86"/>
      <c r="S103" s="86"/>
      <c r="T103" s="87"/>
      <c r="U103" s="39"/>
      <c r="V103" s="39"/>
      <c r="W103" s="39"/>
      <c r="X103" s="39"/>
      <c r="Y103" s="39"/>
      <c r="Z103" s="39"/>
      <c r="AA103" s="39"/>
      <c r="AB103" s="39"/>
      <c r="AC103" s="39"/>
      <c r="AD103" s="39"/>
      <c r="AE103" s="39"/>
      <c r="AT103" s="18" t="s">
        <v>158</v>
      </c>
      <c r="AU103" s="18" t="s">
        <v>82</v>
      </c>
    </row>
    <row r="104" s="2" customFormat="1" ht="49.05" customHeight="1">
      <c r="A104" s="39"/>
      <c r="B104" s="40"/>
      <c r="C104" s="214" t="s">
        <v>231</v>
      </c>
      <c r="D104" s="214" t="s">
        <v>152</v>
      </c>
      <c r="E104" s="215" t="s">
        <v>571</v>
      </c>
      <c r="F104" s="216" t="s">
        <v>572</v>
      </c>
      <c r="G104" s="217" t="s">
        <v>187</v>
      </c>
      <c r="H104" s="218">
        <v>1</v>
      </c>
      <c r="I104" s="219"/>
      <c r="J104" s="220">
        <f>ROUND(I104*H104,2)</f>
        <v>0</v>
      </c>
      <c r="K104" s="216" t="s">
        <v>19</v>
      </c>
      <c r="L104" s="45"/>
      <c r="M104" s="221" t="s">
        <v>19</v>
      </c>
      <c r="N104" s="222" t="s">
        <v>46</v>
      </c>
      <c r="O104" s="86"/>
      <c r="P104" s="223">
        <f>O104*H104</f>
        <v>0</v>
      </c>
      <c r="Q104" s="223">
        <v>0</v>
      </c>
      <c r="R104" s="223">
        <f>Q104*H104</f>
        <v>0</v>
      </c>
      <c r="S104" s="223">
        <v>0</v>
      </c>
      <c r="T104" s="224">
        <f>S104*H104</f>
        <v>0</v>
      </c>
      <c r="U104" s="39"/>
      <c r="V104" s="39"/>
      <c r="W104" s="39"/>
      <c r="X104" s="39"/>
      <c r="Y104" s="39"/>
      <c r="Z104" s="39"/>
      <c r="AA104" s="39"/>
      <c r="AB104" s="39"/>
      <c r="AC104" s="39"/>
      <c r="AD104" s="39"/>
      <c r="AE104" s="39"/>
      <c r="AR104" s="225" t="s">
        <v>552</v>
      </c>
      <c r="AT104" s="225" t="s">
        <v>152</v>
      </c>
      <c r="AU104" s="225" t="s">
        <v>82</v>
      </c>
      <c r="AY104" s="18" t="s">
        <v>150</v>
      </c>
      <c r="BE104" s="226">
        <f>IF(N104="základní",J104,0)</f>
        <v>0</v>
      </c>
      <c r="BF104" s="226">
        <f>IF(N104="snížená",J104,0)</f>
        <v>0</v>
      </c>
      <c r="BG104" s="226">
        <f>IF(N104="zákl. přenesená",J104,0)</f>
        <v>0</v>
      </c>
      <c r="BH104" s="226">
        <f>IF(N104="sníž. přenesená",J104,0)</f>
        <v>0</v>
      </c>
      <c r="BI104" s="226">
        <f>IF(N104="nulová",J104,0)</f>
        <v>0</v>
      </c>
      <c r="BJ104" s="18" t="s">
        <v>156</v>
      </c>
      <c r="BK104" s="226">
        <f>ROUND(I104*H104,2)</f>
        <v>0</v>
      </c>
      <c r="BL104" s="18" t="s">
        <v>552</v>
      </c>
      <c r="BM104" s="225" t="s">
        <v>573</v>
      </c>
    </row>
    <row r="105" s="2" customFormat="1">
      <c r="A105" s="39"/>
      <c r="B105" s="40"/>
      <c r="C105" s="41"/>
      <c r="D105" s="227" t="s">
        <v>158</v>
      </c>
      <c r="E105" s="41"/>
      <c r="F105" s="228" t="s">
        <v>572</v>
      </c>
      <c r="G105" s="41"/>
      <c r="H105" s="41"/>
      <c r="I105" s="229"/>
      <c r="J105" s="41"/>
      <c r="K105" s="41"/>
      <c r="L105" s="45"/>
      <c r="M105" s="230"/>
      <c r="N105" s="231"/>
      <c r="O105" s="86"/>
      <c r="P105" s="86"/>
      <c r="Q105" s="86"/>
      <c r="R105" s="86"/>
      <c r="S105" s="86"/>
      <c r="T105" s="87"/>
      <c r="U105" s="39"/>
      <c r="V105" s="39"/>
      <c r="W105" s="39"/>
      <c r="X105" s="39"/>
      <c r="Y105" s="39"/>
      <c r="Z105" s="39"/>
      <c r="AA105" s="39"/>
      <c r="AB105" s="39"/>
      <c r="AC105" s="39"/>
      <c r="AD105" s="39"/>
      <c r="AE105" s="39"/>
      <c r="AT105" s="18" t="s">
        <v>158</v>
      </c>
      <c r="AU105" s="18" t="s">
        <v>82</v>
      </c>
    </row>
    <row r="106" s="2" customFormat="1" ht="16.5" customHeight="1">
      <c r="A106" s="39"/>
      <c r="B106" s="40"/>
      <c r="C106" s="214" t="s">
        <v>238</v>
      </c>
      <c r="D106" s="214" t="s">
        <v>152</v>
      </c>
      <c r="E106" s="215" t="s">
        <v>574</v>
      </c>
      <c r="F106" s="216" t="s">
        <v>575</v>
      </c>
      <c r="G106" s="217" t="s">
        <v>187</v>
      </c>
      <c r="H106" s="218">
        <v>1</v>
      </c>
      <c r="I106" s="219"/>
      <c r="J106" s="220">
        <f>ROUND(I106*H106,2)</f>
        <v>0</v>
      </c>
      <c r="K106" s="216" t="s">
        <v>19</v>
      </c>
      <c r="L106" s="45"/>
      <c r="M106" s="221" t="s">
        <v>19</v>
      </c>
      <c r="N106" s="222" t="s">
        <v>46</v>
      </c>
      <c r="O106" s="86"/>
      <c r="P106" s="223">
        <f>O106*H106</f>
        <v>0</v>
      </c>
      <c r="Q106" s="223">
        <v>0</v>
      </c>
      <c r="R106" s="223">
        <f>Q106*H106</f>
        <v>0</v>
      </c>
      <c r="S106" s="223">
        <v>0</v>
      </c>
      <c r="T106" s="224">
        <f>S106*H106</f>
        <v>0</v>
      </c>
      <c r="U106" s="39"/>
      <c r="V106" s="39"/>
      <c r="W106" s="39"/>
      <c r="X106" s="39"/>
      <c r="Y106" s="39"/>
      <c r="Z106" s="39"/>
      <c r="AA106" s="39"/>
      <c r="AB106" s="39"/>
      <c r="AC106" s="39"/>
      <c r="AD106" s="39"/>
      <c r="AE106" s="39"/>
      <c r="AR106" s="225" t="s">
        <v>552</v>
      </c>
      <c r="AT106" s="225" t="s">
        <v>152</v>
      </c>
      <c r="AU106" s="225" t="s">
        <v>82</v>
      </c>
      <c r="AY106" s="18" t="s">
        <v>150</v>
      </c>
      <c r="BE106" s="226">
        <f>IF(N106="základní",J106,0)</f>
        <v>0</v>
      </c>
      <c r="BF106" s="226">
        <f>IF(N106="snížená",J106,0)</f>
        <v>0</v>
      </c>
      <c r="BG106" s="226">
        <f>IF(N106="zákl. přenesená",J106,0)</f>
        <v>0</v>
      </c>
      <c r="BH106" s="226">
        <f>IF(N106="sníž. přenesená",J106,0)</f>
        <v>0</v>
      </c>
      <c r="BI106" s="226">
        <f>IF(N106="nulová",J106,0)</f>
        <v>0</v>
      </c>
      <c r="BJ106" s="18" t="s">
        <v>156</v>
      </c>
      <c r="BK106" s="226">
        <f>ROUND(I106*H106,2)</f>
        <v>0</v>
      </c>
      <c r="BL106" s="18" t="s">
        <v>552</v>
      </c>
      <c r="BM106" s="225" t="s">
        <v>576</v>
      </c>
    </row>
    <row r="107" s="2" customFormat="1">
      <c r="A107" s="39"/>
      <c r="B107" s="40"/>
      <c r="C107" s="41"/>
      <c r="D107" s="227" t="s">
        <v>158</v>
      </c>
      <c r="E107" s="41"/>
      <c r="F107" s="228" t="s">
        <v>575</v>
      </c>
      <c r="G107" s="41"/>
      <c r="H107" s="41"/>
      <c r="I107" s="229"/>
      <c r="J107" s="41"/>
      <c r="K107" s="41"/>
      <c r="L107" s="45"/>
      <c r="M107" s="230"/>
      <c r="N107" s="231"/>
      <c r="O107" s="86"/>
      <c r="P107" s="86"/>
      <c r="Q107" s="86"/>
      <c r="R107" s="86"/>
      <c r="S107" s="86"/>
      <c r="T107" s="87"/>
      <c r="U107" s="39"/>
      <c r="V107" s="39"/>
      <c r="W107" s="39"/>
      <c r="X107" s="39"/>
      <c r="Y107" s="39"/>
      <c r="Z107" s="39"/>
      <c r="AA107" s="39"/>
      <c r="AB107" s="39"/>
      <c r="AC107" s="39"/>
      <c r="AD107" s="39"/>
      <c r="AE107" s="39"/>
      <c r="AT107" s="18" t="s">
        <v>158</v>
      </c>
      <c r="AU107" s="18" t="s">
        <v>82</v>
      </c>
    </row>
    <row r="108" s="2" customFormat="1" ht="24.15" customHeight="1">
      <c r="A108" s="39"/>
      <c r="B108" s="40"/>
      <c r="C108" s="214" t="s">
        <v>249</v>
      </c>
      <c r="D108" s="214" t="s">
        <v>152</v>
      </c>
      <c r="E108" s="215" t="s">
        <v>577</v>
      </c>
      <c r="F108" s="216" t="s">
        <v>578</v>
      </c>
      <c r="G108" s="217" t="s">
        <v>187</v>
      </c>
      <c r="H108" s="218">
        <v>1</v>
      </c>
      <c r="I108" s="219"/>
      <c r="J108" s="220">
        <f>ROUND(I108*H108,2)</f>
        <v>0</v>
      </c>
      <c r="K108" s="216" t="s">
        <v>19</v>
      </c>
      <c r="L108" s="45"/>
      <c r="M108" s="221" t="s">
        <v>19</v>
      </c>
      <c r="N108" s="222" t="s">
        <v>46</v>
      </c>
      <c r="O108" s="86"/>
      <c r="P108" s="223">
        <f>O108*H108</f>
        <v>0</v>
      </c>
      <c r="Q108" s="223">
        <v>0</v>
      </c>
      <c r="R108" s="223">
        <f>Q108*H108</f>
        <v>0</v>
      </c>
      <c r="S108" s="223">
        <v>0</v>
      </c>
      <c r="T108" s="224">
        <f>S108*H108</f>
        <v>0</v>
      </c>
      <c r="U108" s="39"/>
      <c r="V108" s="39"/>
      <c r="W108" s="39"/>
      <c r="X108" s="39"/>
      <c r="Y108" s="39"/>
      <c r="Z108" s="39"/>
      <c r="AA108" s="39"/>
      <c r="AB108" s="39"/>
      <c r="AC108" s="39"/>
      <c r="AD108" s="39"/>
      <c r="AE108" s="39"/>
      <c r="AR108" s="225" t="s">
        <v>552</v>
      </c>
      <c r="AT108" s="225" t="s">
        <v>152</v>
      </c>
      <c r="AU108" s="225" t="s">
        <v>82</v>
      </c>
      <c r="AY108" s="18" t="s">
        <v>150</v>
      </c>
      <c r="BE108" s="226">
        <f>IF(N108="základní",J108,0)</f>
        <v>0</v>
      </c>
      <c r="BF108" s="226">
        <f>IF(N108="snížená",J108,0)</f>
        <v>0</v>
      </c>
      <c r="BG108" s="226">
        <f>IF(N108="zákl. přenesená",J108,0)</f>
        <v>0</v>
      </c>
      <c r="BH108" s="226">
        <f>IF(N108="sníž. přenesená",J108,0)</f>
        <v>0</v>
      </c>
      <c r="BI108" s="226">
        <f>IF(N108="nulová",J108,0)</f>
        <v>0</v>
      </c>
      <c r="BJ108" s="18" t="s">
        <v>156</v>
      </c>
      <c r="BK108" s="226">
        <f>ROUND(I108*H108,2)</f>
        <v>0</v>
      </c>
      <c r="BL108" s="18" t="s">
        <v>552</v>
      </c>
      <c r="BM108" s="225" t="s">
        <v>579</v>
      </c>
    </row>
    <row r="109" s="2" customFormat="1">
      <c r="A109" s="39"/>
      <c r="B109" s="40"/>
      <c r="C109" s="41"/>
      <c r="D109" s="227" t="s">
        <v>158</v>
      </c>
      <c r="E109" s="41"/>
      <c r="F109" s="228" t="s">
        <v>578</v>
      </c>
      <c r="G109" s="41"/>
      <c r="H109" s="41"/>
      <c r="I109" s="229"/>
      <c r="J109" s="41"/>
      <c r="K109" s="41"/>
      <c r="L109" s="45"/>
      <c r="M109" s="230"/>
      <c r="N109" s="231"/>
      <c r="O109" s="86"/>
      <c r="P109" s="86"/>
      <c r="Q109" s="86"/>
      <c r="R109" s="86"/>
      <c r="S109" s="86"/>
      <c r="T109" s="87"/>
      <c r="U109" s="39"/>
      <c r="V109" s="39"/>
      <c r="W109" s="39"/>
      <c r="X109" s="39"/>
      <c r="Y109" s="39"/>
      <c r="Z109" s="39"/>
      <c r="AA109" s="39"/>
      <c r="AB109" s="39"/>
      <c r="AC109" s="39"/>
      <c r="AD109" s="39"/>
      <c r="AE109" s="39"/>
      <c r="AT109" s="18" t="s">
        <v>158</v>
      </c>
      <c r="AU109" s="18" t="s">
        <v>82</v>
      </c>
    </row>
    <row r="110" s="12" customFormat="1" ht="22.8" customHeight="1">
      <c r="A110" s="12"/>
      <c r="B110" s="198"/>
      <c r="C110" s="199"/>
      <c r="D110" s="200" t="s">
        <v>72</v>
      </c>
      <c r="E110" s="212" t="s">
        <v>580</v>
      </c>
      <c r="F110" s="212" t="s">
        <v>581</v>
      </c>
      <c r="G110" s="199"/>
      <c r="H110" s="199"/>
      <c r="I110" s="202"/>
      <c r="J110" s="213">
        <f>BK110</f>
        <v>0</v>
      </c>
      <c r="K110" s="199"/>
      <c r="L110" s="204"/>
      <c r="M110" s="205"/>
      <c r="N110" s="206"/>
      <c r="O110" s="206"/>
      <c r="P110" s="207">
        <f>SUM(P111:P137)</f>
        <v>0</v>
      </c>
      <c r="Q110" s="206"/>
      <c r="R110" s="207">
        <f>SUM(R111:R137)</f>
        <v>0</v>
      </c>
      <c r="S110" s="206"/>
      <c r="T110" s="208">
        <f>SUM(T111:T137)</f>
        <v>0</v>
      </c>
      <c r="U110" s="12"/>
      <c r="V110" s="12"/>
      <c r="W110" s="12"/>
      <c r="X110" s="12"/>
      <c r="Y110" s="12"/>
      <c r="Z110" s="12"/>
      <c r="AA110" s="12"/>
      <c r="AB110" s="12"/>
      <c r="AC110" s="12"/>
      <c r="AD110" s="12"/>
      <c r="AE110" s="12"/>
      <c r="AR110" s="209" t="s">
        <v>211</v>
      </c>
      <c r="AT110" s="210" t="s">
        <v>72</v>
      </c>
      <c r="AU110" s="210" t="s">
        <v>80</v>
      </c>
      <c r="AY110" s="209" t="s">
        <v>150</v>
      </c>
      <c r="BK110" s="211">
        <f>SUM(BK111:BK137)</f>
        <v>0</v>
      </c>
    </row>
    <row r="111" s="2" customFormat="1" ht="49.05" customHeight="1">
      <c r="A111" s="39"/>
      <c r="B111" s="40"/>
      <c r="C111" s="214" t="s">
        <v>257</v>
      </c>
      <c r="D111" s="214" t="s">
        <v>152</v>
      </c>
      <c r="E111" s="215" t="s">
        <v>582</v>
      </c>
      <c r="F111" s="216" t="s">
        <v>583</v>
      </c>
      <c r="G111" s="217" t="s">
        <v>187</v>
      </c>
      <c r="H111" s="218">
        <v>1</v>
      </c>
      <c r="I111" s="219"/>
      <c r="J111" s="220">
        <f>ROUND(I111*H111,2)</f>
        <v>0</v>
      </c>
      <c r="K111" s="216" t="s">
        <v>19</v>
      </c>
      <c r="L111" s="45"/>
      <c r="M111" s="221" t="s">
        <v>19</v>
      </c>
      <c r="N111" s="222" t="s">
        <v>46</v>
      </c>
      <c r="O111" s="86"/>
      <c r="P111" s="223">
        <f>O111*H111</f>
        <v>0</v>
      </c>
      <c r="Q111" s="223">
        <v>0</v>
      </c>
      <c r="R111" s="223">
        <f>Q111*H111</f>
        <v>0</v>
      </c>
      <c r="S111" s="223">
        <v>0</v>
      </c>
      <c r="T111" s="224">
        <f>S111*H111</f>
        <v>0</v>
      </c>
      <c r="U111" s="39"/>
      <c r="V111" s="39"/>
      <c r="W111" s="39"/>
      <c r="X111" s="39"/>
      <c r="Y111" s="39"/>
      <c r="Z111" s="39"/>
      <c r="AA111" s="39"/>
      <c r="AB111" s="39"/>
      <c r="AC111" s="39"/>
      <c r="AD111" s="39"/>
      <c r="AE111" s="39"/>
      <c r="AR111" s="225" t="s">
        <v>552</v>
      </c>
      <c r="AT111" s="225" t="s">
        <v>152</v>
      </c>
      <c r="AU111" s="225" t="s">
        <v>82</v>
      </c>
      <c r="AY111" s="18" t="s">
        <v>150</v>
      </c>
      <c r="BE111" s="226">
        <f>IF(N111="základní",J111,0)</f>
        <v>0</v>
      </c>
      <c r="BF111" s="226">
        <f>IF(N111="snížená",J111,0)</f>
        <v>0</v>
      </c>
      <c r="BG111" s="226">
        <f>IF(N111="zákl. přenesená",J111,0)</f>
        <v>0</v>
      </c>
      <c r="BH111" s="226">
        <f>IF(N111="sníž. přenesená",J111,0)</f>
        <v>0</v>
      </c>
      <c r="BI111" s="226">
        <f>IF(N111="nulová",J111,0)</f>
        <v>0</v>
      </c>
      <c r="BJ111" s="18" t="s">
        <v>156</v>
      </c>
      <c r="BK111" s="226">
        <f>ROUND(I111*H111,2)</f>
        <v>0</v>
      </c>
      <c r="BL111" s="18" t="s">
        <v>552</v>
      </c>
      <c r="BM111" s="225" t="s">
        <v>584</v>
      </c>
    </row>
    <row r="112" s="2" customFormat="1">
      <c r="A112" s="39"/>
      <c r="B112" s="40"/>
      <c r="C112" s="41"/>
      <c r="D112" s="227" t="s">
        <v>158</v>
      </c>
      <c r="E112" s="41"/>
      <c r="F112" s="228" t="s">
        <v>583</v>
      </c>
      <c r="G112" s="41"/>
      <c r="H112" s="41"/>
      <c r="I112" s="229"/>
      <c r="J112" s="41"/>
      <c r="K112" s="41"/>
      <c r="L112" s="45"/>
      <c r="M112" s="230"/>
      <c r="N112" s="231"/>
      <c r="O112" s="86"/>
      <c r="P112" s="86"/>
      <c r="Q112" s="86"/>
      <c r="R112" s="86"/>
      <c r="S112" s="86"/>
      <c r="T112" s="87"/>
      <c r="U112" s="39"/>
      <c r="V112" s="39"/>
      <c r="W112" s="39"/>
      <c r="X112" s="39"/>
      <c r="Y112" s="39"/>
      <c r="Z112" s="39"/>
      <c r="AA112" s="39"/>
      <c r="AB112" s="39"/>
      <c r="AC112" s="39"/>
      <c r="AD112" s="39"/>
      <c r="AE112" s="39"/>
      <c r="AT112" s="18" t="s">
        <v>158</v>
      </c>
      <c r="AU112" s="18" t="s">
        <v>82</v>
      </c>
    </row>
    <row r="113" s="2" customFormat="1" ht="24.15" customHeight="1">
      <c r="A113" s="39"/>
      <c r="B113" s="40"/>
      <c r="C113" s="214" t="s">
        <v>266</v>
      </c>
      <c r="D113" s="214" t="s">
        <v>152</v>
      </c>
      <c r="E113" s="215" t="s">
        <v>585</v>
      </c>
      <c r="F113" s="216" t="s">
        <v>586</v>
      </c>
      <c r="G113" s="217" t="s">
        <v>187</v>
      </c>
      <c r="H113" s="218">
        <v>1</v>
      </c>
      <c r="I113" s="219"/>
      <c r="J113" s="220">
        <f>ROUND(I113*H113,2)</f>
        <v>0</v>
      </c>
      <c r="K113" s="216" t="s">
        <v>19</v>
      </c>
      <c r="L113" s="45"/>
      <c r="M113" s="221" t="s">
        <v>19</v>
      </c>
      <c r="N113" s="222" t="s">
        <v>46</v>
      </c>
      <c r="O113" s="86"/>
      <c r="P113" s="223">
        <f>O113*H113</f>
        <v>0</v>
      </c>
      <c r="Q113" s="223">
        <v>0</v>
      </c>
      <c r="R113" s="223">
        <f>Q113*H113</f>
        <v>0</v>
      </c>
      <c r="S113" s="223">
        <v>0</v>
      </c>
      <c r="T113" s="224">
        <f>S113*H113</f>
        <v>0</v>
      </c>
      <c r="U113" s="39"/>
      <c r="V113" s="39"/>
      <c r="W113" s="39"/>
      <c r="X113" s="39"/>
      <c r="Y113" s="39"/>
      <c r="Z113" s="39"/>
      <c r="AA113" s="39"/>
      <c r="AB113" s="39"/>
      <c r="AC113" s="39"/>
      <c r="AD113" s="39"/>
      <c r="AE113" s="39"/>
      <c r="AR113" s="225" t="s">
        <v>552</v>
      </c>
      <c r="AT113" s="225" t="s">
        <v>152</v>
      </c>
      <c r="AU113" s="225" t="s">
        <v>82</v>
      </c>
      <c r="AY113" s="18" t="s">
        <v>150</v>
      </c>
      <c r="BE113" s="226">
        <f>IF(N113="základní",J113,0)</f>
        <v>0</v>
      </c>
      <c r="BF113" s="226">
        <f>IF(N113="snížená",J113,0)</f>
        <v>0</v>
      </c>
      <c r="BG113" s="226">
        <f>IF(N113="zákl. přenesená",J113,0)</f>
        <v>0</v>
      </c>
      <c r="BH113" s="226">
        <f>IF(N113="sníž. přenesená",J113,0)</f>
        <v>0</v>
      </c>
      <c r="BI113" s="226">
        <f>IF(N113="nulová",J113,0)</f>
        <v>0</v>
      </c>
      <c r="BJ113" s="18" t="s">
        <v>156</v>
      </c>
      <c r="BK113" s="226">
        <f>ROUND(I113*H113,2)</f>
        <v>0</v>
      </c>
      <c r="BL113" s="18" t="s">
        <v>552</v>
      </c>
      <c r="BM113" s="225" t="s">
        <v>587</v>
      </c>
    </row>
    <row r="114" s="2" customFormat="1">
      <c r="A114" s="39"/>
      <c r="B114" s="40"/>
      <c r="C114" s="41"/>
      <c r="D114" s="227" t="s">
        <v>158</v>
      </c>
      <c r="E114" s="41"/>
      <c r="F114" s="228" t="s">
        <v>586</v>
      </c>
      <c r="G114" s="41"/>
      <c r="H114" s="41"/>
      <c r="I114" s="229"/>
      <c r="J114" s="41"/>
      <c r="K114" s="41"/>
      <c r="L114" s="45"/>
      <c r="M114" s="230"/>
      <c r="N114" s="231"/>
      <c r="O114" s="86"/>
      <c r="P114" s="86"/>
      <c r="Q114" s="86"/>
      <c r="R114" s="86"/>
      <c r="S114" s="86"/>
      <c r="T114" s="87"/>
      <c r="U114" s="39"/>
      <c r="V114" s="39"/>
      <c r="W114" s="39"/>
      <c r="X114" s="39"/>
      <c r="Y114" s="39"/>
      <c r="Z114" s="39"/>
      <c r="AA114" s="39"/>
      <c r="AB114" s="39"/>
      <c r="AC114" s="39"/>
      <c r="AD114" s="39"/>
      <c r="AE114" s="39"/>
      <c r="AT114" s="18" t="s">
        <v>158</v>
      </c>
      <c r="AU114" s="18" t="s">
        <v>82</v>
      </c>
    </row>
    <row r="115" s="2" customFormat="1" ht="16.5" customHeight="1">
      <c r="A115" s="39"/>
      <c r="B115" s="40"/>
      <c r="C115" s="214" t="s">
        <v>8</v>
      </c>
      <c r="D115" s="214" t="s">
        <v>152</v>
      </c>
      <c r="E115" s="215" t="s">
        <v>588</v>
      </c>
      <c r="F115" s="216" t="s">
        <v>589</v>
      </c>
      <c r="G115" s="217" t="s">
        <v>590</v>
      </c>
      <c r="H115" s="218">
        <v>1</v>
      </c>
      <c r="I115" s="219"/>
      <c r="J115" s="220">
        <f>ROUND(I115*H115,2)</f>
        <v>0</v>
      </c>
      <c r="K115" s="216" t="s">
        <v>19</v>
      </c>
      <c r="L115" s="45"/>
      <c r="M115" s="221" t="s">
        <v>19</v>
      </c>
      <c r="N115" s="222" t="s">
        <v>46</v>
      </c>
      <c r="O115" s="86"/>
      <c r="P115" s="223">
        <f>O115*H115</f>
        <v>0</v>
      </c>
      <c r="Q115" s="223">
        <v>0</v>
      </c>
      <c r="R115" s="223">
        <f>Q115*H115</f>
        <v>0</v>
      </c>
      <c r="S115" s="223">
        <v>0</v>
      </c>
      <c r="T115" s="224">
        <f>S115*H115</f>
        <v>0</v>
      </c>
      <c r="U115" s="39"/>
      <c r="V115" s="39"/>
      <c r="W115" s="39"/>
      <c r="X115" s="39"/>
      <c r="Y115" s="39"/>
      <c r="Z115" s="39"/>
      <c r="AA115" s="39"/>
      <c r="AB115" s="39"/>
      <c r="AC115" s="39"/>
      <c r="AD115" s="39"/>
      <c r="AE115" s="39"/>
      <c r="AR115" s="225" t="s">
        <v>552</v>
      </c>
      <c r="AT115" s="225" t="s">
        <v>152</v>
      </c>
      <c r="AU115" s="225" t="s">
        <v>82</v>
      </c>
      <c r="AY115" s="18" t="s">
        <v>150</v>
      </c>
      <c r="BE115" s="226">
        <f>IF(N115="základní",J115,0)</f>
        <v>0</v>
      </c>
      <c r="BF115" s="226">
        <f>IF(N115="snížená",J115,0)</f>
        <v>0</v>
      </c>
      <c r="BG115" s="226">
        <f>IF(N115="zákl. přenesená",J115,0)</f>
        <v>0</v>
      </c>
      <c r="BH115" s="226">
        <f>IF(N115="sníž. přenesená",J115,0)</f>
        <v>0</v>
      </c>
      <c r="BI115" s="226">
        <f>IF(N115="nulová",J115,0)</f>
        <v>0</v>
      </c>
      <c r="BJ115" s="18" t="s">
        <v>156</v>
      </c>
      <c r="BK115" s="226">
        <f>ROUND(I115*H115,2)</f>
        <v>0</v>
      </c>
      <c r="BL115" s="18" t="s">
        <v>552</v>
      </c>
      <c r="BM115" s="225" t="s">
        <v>591</v>
      </c>
    </row>
    <row r="116" s="2" customFormat="1">
      <c r="A116" s="39"/>
      <c r="B116" s="40"/>
      <c r="C116" s="41"/>
      <c r="D116" s="227" t="s">
        <v>158</v>
      </c>
      <c r="E116" s="41"/>
      <c r="F116" s="228" t="s">
        <v>589</v>
      </c>
      <c r="G116" s="41"/>
      <c r="H116" s="41"/>
      <c r="I116" s="229"/>
      <c r="J116" s="41"/>
      <c r="K116" s="41"/>
      <c r="L116" s="45"/>
      <c r="M116" s="230"/>
      <c r="N116" s="231"/>
      <c r="O116" s="86"/>
      <c r="P116" s="86"/>
      <c r="Q116" s="86"/>
      <c r="R116" s="86"/>
      <c r="S116" s="86"/>
      <c r="T116" s="87"/>
      <c r="U116" s="39"/>
      <c r="V116" s="39"/>
      <c r="W116" s="39"/>
      <c r="X116" s="39"/>
      <c r="Y116" s="39"/>
      <c r="Z116" s="39"/>
      <c r="AA116" s="39"/>
      <c r="AB116" s="39"/>
      <c r="AC116" s="39"/>
      <c r="AD116" s="39"/>
      <c r="AE116" s="39"/>
      <c r="AT116" s="18" t="s">
        <v>158</v>
      </c>
      <c r="AU116" s="18" t="s">
        <v>82</v>
      </c>
    </row>
    <row r="117" s="2" customFormat="1">
      <c r="A117" s="39"/>
      <c r="B117" s="40"/>
      <c r="C117" s="41"/>
      <c r="D117" s="227" t="s">
        <v>159</v>
      </c>
      <c r="E117" s="41"/>
      <c r="F117" s="232" t="s">
        <v>592</v>
      </c>
      <c r="G117" s="41"/>
      <c r="H117" s="41"/>
      <c r="I117" s="229"/>
      <c r="J117" s="41"/>
      <c r="K117" s="41"/>
      <c r="L117" s="45"/>
      <c r="M117" s="230"/>
      <c r="N117" s="231"/>
      <c r="O117" s="86"/>
      <c r="P117" s="86"/>
      <c r="Q117" s="86"/>
      <c r="R117" s="86"/>
      <c r="S117" s="86"/>
      <c r="T117" s="87"/>
      <c r="U117" s="39"/>
      <c r="V117" s="39"/>
      <c r="W117" s="39"/>
      <c r="X117" s="39"/>
      <c r="Y117" s="39"/>
      <c r="Z117" s="39"/>
      <c r="AA117" s="39"/>
      <c r="AB117" s="39"/>
      <c r="AC117" s="39"/>
      <c r="AD117" s="39"/>
      <c r="AE117" s="39"/>
      <c r="AT117" s="18" t="s">
        <v>159</v>
      </c>
      <c r="AU117" s="18" t="s">
        <v>82</v>
      </c>
    </row>
    <row r="118" s="2" customFormat="1" ht="44.25" customHeight="1">
      <c r="A118" s="39"/>
      <c r="B118" s="40"/>
      <c r="C118" s="214" t="s">
        <v>280</v>
      </c>
      <c r="D118" s="214" t="s">
        <v>152</v>
      </c>
      <c r="E118" s="215" t="s">
        <v>593</v>
      </c>
      <c r="F118" s="216" t="s">
        <v>594</v>
      </c>
      <c r="G118" s="217" t="s">
        <v>590</v>
      </c>
      <c r="H118" s="218">
        <v>1</v>
      </c>
      <c r="I118" s="219"/>
      <c r="J118" s="220">
        <f>ROUND(I118*H118,2)</f>
        <v>0</v>
      </c>
      <c r="K118" s="216" t="s">
        <v>19</v>
      </c>
      <c r="L118" s="45"/>
      <c r="M118" s="221" t="s">
        <v>19</v>
      </c>
      <c r="N118" s="222" t="s">
        <v>46</v>
      </c>
      <c r="O118" s="86"/>
      <c r="P118" s="223">
        <f>O118*H118</f>
        <v>0</v>
      </c>
      <c r="Q118" s="223">
        <v>0</v>
      </c>
      <c r="R118" s="223">
        <f>Q118*H118</f>
        <v>0</v>
      </c>
      <c r="S118" s="223">
        <v>0</v>
      </c>
      <c r="T118" s="224">
        <f>S118*H118</f>
        <v>0</v>
      </c>
      <c r="U118" s="39"/>
      <c r="V118" s="39"/>
      <c r="W118" s="39"/>
      <c r="X118" s="39"/>
      <c r="Y118" s="39"/>
      <c r="Z118" s="39"/>
      <c r="AA118" s="39"/>
      <c r="AB118" s="39"/>
      <c r="AC118" s="39"/>
      <c r="AD118" s="39"/>
      <c r="AE118" s="39"/>
      <c r="AR118" s="225" t="s">
        <v>552</v>
      </c>
      <c r="AT118" s="225" t="s">
        <v>152</v>
      </c>
      <c r="AU118" s="225" t="s">
        <v>82</v>
      </c>
      <c r="AY118" s="18" t="s">
        <v>150</v>
      </c>
      <c r="BE118" s="226">
        <f>IF(N118="základní",J118,0)</f>
        <v>0</v>
      </c>
      <c r="BF118" s="226">
        <f>IF(N118="snížená",J118,0)</f>
        <v>0</v>
      </c>
      <c r="BG118" s="226">
        <f>IF(N118="zákl. přenesená",J118,0)</f>
        <v>0</v>
      </c>
      <c r="BH118" s="226">
        <f>IF(N118="sníž. přenesená",J118,0)</f>
        <v>0</v>
      </c>
      <c r="BI118" s="226">
        <f>IF(N118="nulová",J118,0)</f>
        <v>0</v>
      </c>
      <c r="BJ118" s="18" t="s">
        <v>156</v>
      </c>
      <c r="BK118" s="226">
        <f>ROUND(I118*H118,2)</f>
        <v>0</v>
      </c>
      <c r="BL118" s="18" t="s">
        <v>552</v>
      </c>
      <c r="BM118" s="225" t="s">
        <v>595</v>
      </c>
    </row>
    <row r="119" s="2" customFormat="1">
      <c r="A119" s="39"/>
      <c r="B119" s="40"/>
      <c r="C119" s="41"/>
      <c r="D119" s="227" t="s">
        <v>158</v>
      </c>
      <c r="E119" s="41"/>
      <c r="F119" s="228" t="s">
        <v>594</v>
      </c>
      <c r="G119" s="41"/>
      <c r="H119" s="41"/>
      <c r="I119" s="229"/>
      <c r="J119" s="41"/>
      <c r="K119" s="41"/>
      <c r="L119" s="45"/>
      <c r="M119" s="230"/>
      <c r="N119" s="231"/>
      <c r="O119" s="86"/>
      <c r="P119" s="86"/>
      <c r="Q119" s="86"/>
      <c r="R119" s="86"/>
      <c r="S119" s="86"/>
      <c r="T119" s="87"/>
      <c r="U119" s="39"/>
      <c r="V119" s="39"/>
      <c r="W119" s="39"/>
      <c r="X119" s="39"/>
      <c r="Y119" s="39"/>
      <c r="Z119" s="39"/>
      <c r="AA119" s="39"/>
      <c r="AB119" s="39"/>
      <c r="AC119" s="39"/>
      <c r="AD119" s="39"/>
      <c r="AE119" s="39"/>
      <c r="AT119" s="18" t="s">
        <v>158</v>
      </c>
      <c r="AU119" s="18" t="s">
        <v>82</v>
      </c>
    </row>
    <row r="120" s="2" customFormat="1" ht="24.15" customHeight="1">
      <c r="A120" s="39"/>
      <c r="B120" s="40"/>
      <c r="C120" s="214" t="s">
        <v>287</v>
      </c>
      <c r="D120" s="214" t="s">
        <v>152</v>
      </c>
      <c r="E120" s="215" t="s">
        <v>596</v>
      </c>
      <c r="F120" s="216" t="s">
        <v>597</v>
      </c>
      <c r="G120" s="217" t="s">
        <v>590</v>
      </c>
      <c r="H120" s="218">
        <v>1</v>
      </c>
      <c r="I120" s="219"/>
      <c r="J120" s="220">
        <f>ROUND(I120*H120,2)</f>
        <v>0</v>
      </c>
      <c r="K120" s="216" t="s">
        <v>19</v>
      </c>
      <c r="L120" s="45"/>
      <c r="M120" s="221" t="s">
        <v>19</v>
      </c>
      <c r="N120" s="222" t="s">
        <v>46</v>
      </c>
      <c r="O120" s="86"/>
      <c r="P120" s="223">
        <f>O120*H120</f>
        <v>0</v>
      </c>
      <c r="Q120" s="223">
        <v>0</v>
      </c>
      <c r="R120" s="223">
        <f>Q120*H120</f>
        <v>0</v>
      </c>
      <c r="S120" s="223">
        <v>0</v>
      </c>
      <c r="T120" s="224">
        <f>S120*H120</f>
        <v>0</v>
      </c>
      <c r="U120" s="39"/>
      <c r="V120" s="39"/>
      <c r="W120" s="39"/>
      <c r="X120" s="39"/>
      <c r="Y120" s="39"/>
      <c r="Z120" s="39"/>
      <c r="AA120" s="39"/>
      <c r="AB120" s="39"/>
      <c r="AC120" s="39"/>
      <c r="AD120" s="39"/>
      <c r="AE120" s="39"/>
      <c r="AR120" s="225" t="s">
        <v>552</v>
      </c>
      <c r="AT120" s="225" t="s">
        <v>152</v>
      </c>
      <c r="AU120" s="225" t="s">
        <v>82</v>
      </c>
      <c r="AY120" s="18" t="s">
        <v>150</v>
      </c>
      <c r="BE120" s="226">
        <f>IF(N120="základní",J120,0)</f>
        <v>0</v>
      </c>
      <c r="BF120" s="226">
        <f>IF(N120="snížená",J120,0)</f>
        <v>0</v>
      </c>
      <c r="BG120" s="226">
        <f>IF(N120="zákl. přenesená",J120,0)</f>
        <v>0</v>
      </c>
      <c r="BH120" s="226">
        <f>IF(N120="sníž. přenesená",J120,0)</f>
        <v>0</v>
      </c>
      <c r="BI120" s="226">
        <f>IF(N120="nulová",J120,0)</f>
        <v>0</v>
      </c>
      <c r="BJ120" s="18" t="s">
        <v>156</v>
      </c>
      <c r="BK120" s="226">
        <f>ROUND(I120*H120,2)</f>
        <v>0</v>
      </c>
      <c r="BL120" s="18" t="s">
        <v>552</v>
      </c>
      <c r="BM120" s="225" t="s">
        <v>598</v>
      </c>
    </row>
    <row r="121" s="2" customFormat="1">
      <c r="A121" s="39"/>
      <c r="B121" s="40"/>
      <c r="C121" s="41"/>
      <c r="D121" s="227" t="s">
        <v>158</v>
      </c>
      <c r="E121" s="41"/>
      <c r="F121" s="228" t="s">
        <v>599</v>
      </c>
      <c r="G121" s="41"/>
      <c r="H121" s="41"/>
      <c r="I121" s="229"/>
      <c r="J121" s="41"/>
      <c r="K121" s="41"/>
      <c r="L121" s="45"/>
      <c r="M121" s="230"/>
      <c r="N121" s="231"/>
      <c r="O121" s="86"/>
      <c r="P121" s="86"/>
      <c r="Q121" s="86"/>
      <c r="R121" s="86"/>
      <c r="S121" s="86"/>
      <c r="T121" s="87"/>
      <c r="U121" s="39"/>
      <c r="V121" s="39"/>
      <c r="W121" s="39"/>
      <c r="X121" s="39"/>
      <c r="Y121" s="39"/>
      <c r="Z121" s="39"/>
      <c r="AA121" s="39"/>
      <c r="AB121" s="39"/>
      <c r="AC121" s="39"/>
      <c r="AD121" s="39"/>
      <c r="AE121" s="39"/>
      <c r="AT121" s="18" t="s">
        <v>158</v>
      </c>
      <c r="AU121" s="18" t="s">
        <v>82</v>
      </c>
    </row>
    <row r="122" s="2" customFormat="1">
      <c r="A122" s="39"/>
      <c r="B122" s="40"/>
      <c r="C122" s="41"/>
      <c r="D122" s="227" t="s">
        <v>159</v>
      </c>
      <c r="E122" s="41"/>
      <c r="F122" s="232" t="s">
        <v>600</v>
      </c>
      <c r="G122" s="41"/>
      <c r="H122" s="41"/>
      <c r="I122" s="229"/>
      <c r="J122" s="41"/>
      <c r="K122" s="41"/>
      <c r="L122" s="45"/>
      <c r="M122" s="230"/>
      <c r="N122" s="231"/>
      <c r="O122" s="86"/>
      <c r="P122" s="86"/>
      <c r="Q122" s="86"/>
      <c r="R122" s="86"/>
      <c r="S122" s="86"/>
      <c r="T122" s="87"/>
      <c r="U122" s="39"/>
      <c r="V122" s="39"/>
      <c r="W122" s="39"/>
      <c r="X122" s="39"/>
      <c r="Y122" s="39"/>
      <c r="Z122" s="39"/>
      <c r="AA122" s="39"/>
      <c r="AB122" s="39"/>
      <c r="AC122" s="39"/>
      <c r="AD122" s="39"/>
      <c r="AE122" s="39"/>
      <c r="AT122" s="18" t="s">
        <v>159</v>
      </c>
      <c r="AU122" s="18" t="s">
        <v>82</v>
      </c>
    </row>
    <row r="123" s="2" customFormat="1" ht="16.5" customHeight="1">
      <c r="A123" s="39"/>
      <c r="B123" s="40"/>
      <c r="C123" s="214" t="s">
        <v>297</v>
      </c>
      <c r="D123" s="214" t="s">
        <v>152</v>
      </c>
      <c r="E123" s="215" t="s">
        <v>601</v>
      </c>
      <c r="F123" s="216" t="s">
        <v>602</v>
      </c>
      <c r="G123" s="217" t="s">
        <v>187</v>
      </c>
      <c r="H123" s="218">
        <v>1</v>
      </c>
      <c r="I123" s="219"/>
      <c r="J123" s="220">
        <f>ROUND(I123*H123,2)</f>
        <v>0</v>
      </c>
      <c r="K123" s="216" t="s">
        <v>19</v>
      </c>
      <c r="L123" s="45"/>
      <c r="M123" s="221" t="s">
        <v>19</v>
      </c>
      <c r="N123" s="222" t="s">
        <v>46</v>
      </c>
      <c r="O123" s="86"/>
      <c r="P123" s="223">
        <f>O123*H123</f>
        <v>0</v>
      </c>
      <c r="Q123" s="223">
        <v>0</v>
      </c>
      <c r="R123" s="223">
        <f>Q123*H123</f>
        <v>0</v>
      </c>
      <c r="S123" s="223">
        <v>0</v>
      </c>
      <c r="T123" s="224">
        <f>S123*H123</f>
        <v>0</v>
      </c>
      <c r="U123" s="39"/>
      <c r="V123" s="39"/>
      <c r="W123" s="39"/>
      <c r="X123" s="39"/>
      <c r="Y123" s="39"/>
      <c r="Z123" s="39"/>
      <c r="AA123" s="39"/>
      <c r="AB123" s="39"/>
      <c r="AC123" s="39"/>
      <c r="AD123" s="39"/>
      <c r="AE123" s="39"/>
      <c r="AR123" s="225" t="s">
        <v>552</v>
      </c>
      <c r="AT123" s="225" t="s">
        <v>152</v>
      </c>
      <c r="AU123" s="225" t="s">
        <v>82</v>
      </c>
      <c r="AY123" s="18" t="s">
        <v>150</v>
      </c>
      <c r="BE123" s="226">
        <f>IF(N123="základní",J123,0)</f>
        <v>0</v>
      </c>
      <c r="BF123" s="226">
        <f>IF(N123="snížená",J123,0)</f>
        <v>0</v>
      </c>
      <c r="BG123" s="226">
        <f>IF(N123="zákl. přenesená",J123,0)</f>
        <v>0</v>
      </c>
      <c r="BH123" s="226">
        <f>IF(N123="sníž. přenesená",J123,0)</f>
        <v>0</v>
      </c>
      <c r="BI123" s="226">
        <f>IF(N123="nulová",J123,0)</f>
        <v>0</v>
      </c>
      <c r="BJ123" s="18" t="s">
        <v>156</v>
      </c>
      <c r="BK123" s="226">
        <f>ROUND(I123*H123,2)</f>
        <v>0</v>
      </c>
      <c r="BL123" s="18" t="s">
        <v>552</v>
      </c>
      <c r="BM123" s="225" t="s">
        <v>603</v>
      </c>
    </row>
    <row r="124" s="2" customFormat="1">
      <c r="A124" s="39"/>
      <c r="B124" s="40"/>
      <c r="C124" s="41"/>
      <c r="D124" s="227" t="s">
        <v>158</v>
      </c>
      <c r="E124" s="41"/>
      <c r="F124" s="228" t="s">
        <v>602</v>
      </c>
      <c r="G124" s="41"/>
      <c r="H124" s="41"/>
      <c r="I124" s="229"/>
      <c r="J124" s="41"/>
      <c r="K124" s="41"/>
      <c r="L124" s="45"/>
      <c r="M124" s="230"/>
      <c r="N124" s="231"/>
      <c r="O124" s="86"/>
      <c r="P124" s="86"/>
      <c r="Q124" s="86"/>
      <c r="R124" s="86"/>
      <c r="S124" s="86"/>
      <c r="T124" s="87"/>
      <c r="U124" s="39"/>
      <c r="V124" s="39"/>
      <c r="W124" s="39"/>
      <c r="X124" s="39"/>
      <c r="Y124" s="39"/>
      <c r="Z124" s="39"/>
      <c r="AA124" s="39"/>
      <c r="AB124" s="39"/>
      <c r="AC124" s="39"/>
      <c r="AD124" s="39"/>
      <c r="AE124" s="39"/>
      <c r="AT124" s="18" t="s">
        <v>158</v>
      </c>
      <c r="AU124" s="18" t="s">
        <v>82</v>
      </c>
    </row>
    <row r="125" s="2" customFormat="1">
      <c r="A125" s="39"/>
      <c r="B125" s="40"/>
      <c r="C125" s="41"/>
      <c r="D125" s="227" t="s">
        <v>159</v>
      </c>
      <c r="E125" s="41"/>
      <c r="F125" s="232" t="s">
        <v>604</v>
      </c>
      <c r="G125" s="41"/>
      <c r="H125" s="41"/>
      <c r="I125" s="229"/>
      <c r="J125" s="41"/>
      <c r="K125" s="41"/>
      <c r="L125" s="45"/>
      <c r="M125" s="230"/>
      <c r="N125" s="231"/>
      <c r="O125" s="86"/>
      <c r="P125" s="86"/>
      <c r="Q125" s="86"/>
      <c r="R125" s="86"/>
      <c r="S125" s="86"/>
      <c r="T125" s="87"/>
      <c r="U125" s="39"/>
      <c r="V125" s="39"/>
      <c r="W125" s="39"/>
      <c r="X125" s="39"/>
      <c r="Y125" s="39"/>
      <c r="Z125" s="39"/>
      <c r="AA125" s="39"/>
      <c r="AB125" s="39"/>
      <c r="AC125" s="39"/>
      <c r="AD125" s="39"/>
      <c r="AE125" s="39"/>
      <c r="AT125" s="18" t="s">
        <v>159</v>
      </c>
      <c r="AU125" s="18" t="s">
        <v>82</v>
      </c>
    </row>
    <row r="126" s="2" customFormat="1" ht="16.5" customHeight="1">
      <c r="A126" s="39"/>
      <c r="B126" s="40"/>
      <c r="C126" s="214" t="s">
        <v>304</v>
      </c>
      <c r="D126" s="214" t="s">
        <v>152</v>
      </c>
      <c r="E126" s="215" t="s">
        <v>605</v>
      </c>
      <c r="F126" s="216" t="s">
        <v>606</v>
      </c>
      <c r="G126" s="217" t="s">
        <v>187</v>
      </c>
      <c r="H126" s="218">
        <v>1</v>
      </c>
      <c r="I126" s="219"/>
      <c r="J126" s="220">
        <f>ROUND(I126*H126,2)</f>
        <v>0</v>
      </c>
      <c r="K126" s="216" t="s">
        <v>19</v>
      </c>
      <c r="L126" s="45"/>
      <c r="M126" s="221" t="s">
        <v>19</v>
      </c>
      <c r="N126" s="222" t="s">
        <v>46</v>
      </c>
      <c r="O126" s="86"/>
      <c r="P126" s="223">
        <f>O126*H126</f>
        <v>0</v>
      </c>
      <c r="Q126" s="223">
        <v>0</v>
      </c>
      <c r="R126" s="223">
        <f>Q126*H126</f>
        <v>0</v>
      </c>
      <c r="S126" s="223">
        <v>0</v>
      </c>
      <c r="T126" s="224">
        <f>S126*H126</f>
        <v>0</v>
      </c>
      <c r="U126" s="39"/>
      <c r="V126" s="39"/>
      <c r="W126" s="39"/>
      <c r="X126" s="39"/>
      <c r="Y126" s="39"/>
      <c r="Z126" s="39"/>
      <c r="AA126" s="39"/>
      <c r="AB126" s="39"/>
      <c r="AC126" s="39"/>
      <c r="AD126" s="39"/>
      <c r="AE126" s="39"/>
      <c r="AR126" s="225" t="s">
        <v>552</v>
      </c>
      <c r="AT126" s="225" t="s">
        <v>152</v>
      </c>
      <c r="AU126" s="225" t="s">
        <v>82</v>
      </c>
      <c r="AY126" s="18" t="s">
        <v>150</v>
      </c>
      <c r="BE126" s="226">
        <f>IF(N126="základní",J126,0)</f>
        <v>0</v>
      </c>
      <c r="BF126" s="226">
        <f>IF(N126="snížená",J126,0)</f>
        <v>0</v>
      </c>
      <c r="BG126" s="226">
        <f>IF(N126="zákl. přenesená",J126,0)</f>
        <v>0</v>
      </c>
      <c r="BH126" s="226">
        <f>IF(N126="sníž. přenesená",J126,0)</f>
        <v>0</v>
      </c>
      <c r="BI126" s="226">
        <f>IF(N126="nulová",J126,0)</f>
        <v>0</v>
      </c>
      <c r="BJ126" s="18" t="s">
        <v>156</v>
      </c>
      <c r="BK126" s="226">
        <f>ROUND(I126*H126,2)</f>
        <v>0</v>
      </c>
      <c r="BL126" s="18" t="s">
        <v>552</v>
      </c>
      <c r="BM126" s="225" t="s">
        <v>607</v>
      </c>
    </row>
    <row r="127" s="2" customFormat="1">
      <c r="A127" s="39"/>
      <c r="B127" s="40"/>
      <c r="C127" s="41"/>
      <c r="D127" s="227" t="s">
        <v>158</v>
      </c>
      <c r="E127" s="41"/>
      <c r="F127" s="228" t="s">
        <v>606</v>
      </c>
      <c r="G127" s="41"/>
      <c r="H127" s="41"/>
      <c r="I127" s="229"/>
      <c r="J127" s="41"/>
      <c r="K127" s="41"/>
      <c r="L127" s="45"/>
      <c r="M127" s="230"/>
      <c r="N127" s="231"/>
      <c r="O127" s="86"/>
      <c r="P127" s="86"/>
      <c r="Q127" s="86"/>
      <c r="R127" s="86"/>
      <c r="S127" s="86"/>
      <c r="T127" s="87"/>
      <c r="U127" s="39"/>
      <c r="V127" s="39"/>
      <c r="W127" s="39"/>
      <c r="X127" s="39"/>
      <c r="Y127" s="39"/>
      <c r="Z127" s="39"/>
      <c r="AA127" s="39"/>
      <c r="AB127" s="39"/>
      <c r="AC127" s="39"/>
      <c r="AD127" s="39"/>
      <c r="AE127" s="39"/>
      <c r="AT127" s="18" t="s">
        <v>158</v>
      </c>
      <c r="AU127" s="18" t="s">
        <v>82</v>
      </c>
    </row>
    <row r="128" s="2" customFormat="1">
      <c r="A128" s="39"/>
      <c r="B128" s="40"/>
      <c r="C128" s="41"/>
      <c r="D128" s="227" t="s">
        <v>159</v>
      </c>
      <c r="E128" s="41"/>
      <c r="F128" s="232" t="s">
        <v>608</v>
      </c>
      <c r="G128" s="41"/>
      <c r="H128" s="41"/>
      <c r="I128" s="229"/>
      <c r="J128" s="41"/>
      <c r="K128" s="41"/>
      <c r="L128" s="45"/>
      <c r="M128" s="230"/>
      <c r="N128" s="231"/>
      <c r="O128" s="86"/>
      <c r="P128" s="86"/>
      <c r="Q128" s="86"/>
      <c r="R128" s="86"/>
      <c r="S128" s="86"/>
      <c r="T128" s="87"/>
      <c r="U128" s="39"/>
      <c r="V128" s="39"/>
      <c r="W128" s="39"/>
      <c r="X128" s="39"/>
      <c r="Y128" s="39"/>
      <c r="Z128" s="39"/>
      <c r="AA128" s="39"/>
      <c r="AB128" s="39"/>
      <c r="AC128" s="39"/>
      <c r="AD128" s="39"/>
      <c r="AE128" s="39"/>
      <c r="AT128" s="18" t="s">
        <v>159</v>
      </c>
      <c r="AU128" s="18" t="s">
        <v>82</v>
      </c>
    </row>
    <row r="129" s="2" customFormat="1" ht="24.15" customHeight="1">
      <c r="A129" s="39"/>
      <c r="B129" s="40"/>
      <c r="C129" s="214" t="s">
        <v>315</v>
      </c>
      <c r="D129" s="214" t="s">
        <v>152</v>
      </c>
      <c r="E129" s="215" t="s">
        <v>609</v>
      </c>
      <c r="F129" s="216" t="s">
        <v>610</v>
      </c>
      <c r="G129" s="217" t="s">
        <v>187</v>
      </c>
      <c r="H129" s="218">
        <v>1</v>
      </c>
      <c r="I129" s="219"/>
      <c r="J129" s="220">
        <f>ROUND(I129*H129,2)</f>
        <v>0</v>
      </c>
      <c r="K129" s="216" t="s">
        <v>19</v>
      </c>
      <c r="L129" s="45"/>
      <c r="M129" s="221" t="s">
        <v>19</v>
      </c>
      <c r="N129" s="222" t="s">
        <v>46</v>
      </c>
      <c r="O129" s="86"/>
      <c r="P129" s="223">
        <f>O129*H129</f>
        <v>0</v>
      </c>
      <c r="Q129" s="223">
        <v>0</v>
      </c>
      <c r="R129" s="223">
        <f>Q129*H129</f>
        <v>0</v>
      </c>
      <c r="S129" s="223">
        <v>0</v>
      </c>
      <c r="T129" s="224">
        <f>S129*H129</f>
        <v>0</v>
      </c>
      <c r="U129" s="39"/>
      <c r="V129" s="39"/>
      <c r="W129" s="39"/>
      <c r="X129" s="39"/>
      <c r="Y129" s="39"/>
      <c r="Z129" s="39"/>
      <c r="AA129" s="39"/>
      <c r="AB129" s="39"/>
      <c r="AC129" s="39"/>
      <c r="AD129" s="39"/>
      <c r="AE129" s="39"/>
      <c r="AR129" s="225" t="s">
        <v>552</v>
      </c>
      <c r="AT129" s="225" t="s">
        <v>152</v>
      </c>
      <c r="AU129" s="225" t="s">
        <v>82</v>
      </c>
      <c r="AY129" s="18" t="s">
        <v>150</v>
      </c>
      <c r="BE129" s="226">
        <f>IF(N129="základní",J129,0)</f>
        <v>0</v>
      </c>
      <c r="BF129" s="226">
        <f>IF(N129="snížená",J129,0)</f>
        <v>0</v>
      </c>
      <c r="BG129" s="226">
        <f>IF(N129="zákl. přenesená",J129,0)</f>
        <v>0</v>
      </c>
      <c r="BH129" s="226">
        <f>IF(N129="sníž. přenesená",J129,0)</f>
        <v>0</v>
      </c>
      <c r="BI129" s="226">
        <f>IF(N129="nulová",J129,0)</f>
        <v>0</v>
      </c>
      <c r="BJ129" s="18" t="s">
        <v>156</v>
      </c>
      <c r="BK129" s="226">
        <f>ROUND(I129*H129,2)</f>
        <v>0</v>
      </c>
      <c r="BL129" s="18" t="s">
        <v>552</v>
      </c>
      <c r="BM129" s="225" t="s">
        <v>611</v>
      </c>
    </row>
    <row r="130" s="2" customFormat="1">
      <c r="A130" s="39"/>
      <c r="B130" s="40"/>
      <c r="C130" s="41"/>
      <c r="D130" s="227" t="s">
        <v>158</v>
      </c>
      <c r="E130" s="41"/>
      <c r="F130" s="228" t="s">
        <v>610</v>
      </c>
      <c r="G130" s="41"/>
      <c r="H130" s="41"/>
      <c r="I130" s="229"/>
      <c r="J130" s="41"/>
      <c r="K130" s="41"/>
      <c r="L130" s="45"/>
      <c r="M130" s="230"/>
      <c r="N130" s="231"/>
      <c r="O130" s="86"/>
      <c r="P130" s="86"/>
      <c r="Q130" s="86"/>
      <c r="R130" s="86"/>
      <c r="S130" s="86"/>
      <c r="T130" s="87"/>
      <c r="U130" s="39"/>
      <c r="V130" s="39"/>
      <c r="W130" s="39"/>
      <c r="X130" s="39"/>
      <c r="Y130" s="39"/>
      <c r="Z130" s="39"/>
      <c r="AA130" s="39"/>
      <c r="AB130" s="39"/>
      <c r="AC130" s="39"/>
      <c r="AD130" s="39"/>
      <c r="AE130" s="39"/>
      <c r="AT130" s="18" t="s">
        <v>158</v>
      </c>
      <c r="AU130" s="18" t="s">
        <v>82</v>
      </c>
    </row>
    <row r="131" s="2" customFormat="1">
      <c r="A131" s="39"/>
      <c r="B131" s="40"/>
      <c r="C131" s="41"/>
      <c r="D131" s="227" t="s">
        <v>159</v>
      </c>
      <c r="E131" s="41"/>
      <c r="F131" s="232" t="s">
        <v>612</v>
      </c>
      <c r="G131" s="41"/>
      <c r="H131" s="41"/>
      <c r="I131" s="229"/>
      <c r="J131" s="41"/>
      <c r="K131" s="41"/>
      <c r="L131" s="45"/>
      <c r="M131" s="230"/>
      <c r="N131" s="231"/>
      <c r="O131" s="86"/>
      <c r="P131" s="86"/>
      <c r="Q131" s="86"/>
      <c r="R131" s="86"/>
      <c r="S131" s="86"/>
      <c r="T131" s="87"/>
      <c r="U131" s="39"/>
      <c r="V131" s="39"/>
      <c r="W131" s="39"/>
      <c r="X131" s="39"/>
      <c r="Y131" s="39"/>
      <c r="Z131" s="39"/>
      <c r="AA131" s="39"/>
      <c r="AB131" s="39"/>
      <c r="AC131" s="39"/>
      <c r="AD131" s="39"/>
      <c r="AE131" s="39"/>
      <c r="AT131" s="18" t="s">
        <v>159</v>
      </c>
      <c r="AU131" s="18" t="s">
        <v>82</v>
      </c>
    </row>
    <row r="132" s="2" customFormat="1" ht="24.15" customHeight="1">
      <c r="A132" s="39"/>
      <c r="B132" s="40"/>
      <c r="C132" s="214" t="s">
        <v>323</v>
      </c>
      <c r="D132" s="214" t="s">
        <v>152</v>
      </c>
      <c r="E132" s="215" t="s">
        <v>613</v>
      </c>
      <c r="F132" s="216" t="s">
        <v>614</v>
      </c>
      <c r="G132" s="217" t="s">
        <v>187</v>
      </c>
      <c r="H132" s="218">
        <v>1</v>
      </c>
      <c r="I132" s="219"/>
      <c r="J132" s="220">
        <f>ROUND(I132*H132,2)</f>
        <v>0</v>
      </c>
      <c r="K132" s="216" t="s">
        <v>19</v>
      </c>
      <c r="L132" s="45"/>
      <c r="M132" s="221" t="s">
        <v>19</v>
      </c>
      <c r="N132" s="222" t="s">
        <v>46</v>
      </c>
      <c r="O132" s="86"/>
      <c r="P132" s="223">
        <f>O132*H132</f>
        <v>0</v>
      </c>
      <c r="Q132" s="223">
        <v>0</v>
      </c>
      <c r="R132" s="223">
        <f>Q132*H132</f>
        <v>0</v>
      </c>
      <c r="S132" s="223">
        <v>0</v>
      </c>
      <c r="T132" s="224">
        <f>S132*H132</f>
        <v>0</v>
      </c>
      <c r="U132" s="39"/>
      <c r="V132" s="39"/>
      <c r="W132" s="39"/>
      <c r="X132" s="39"/>
      <c r="Y132" s="39"/>
      <c r="Z132" s="39"/>
      <c r="AA132" s="39"/>
      <c r="AB132" s="39"/>
      <c r="AC132" s="39"/>
      <c r="AD132" s="39"/>
      <c r="AE132" s="39"/>
      <c r="AR132" s="225" t="s">
        <v>552</v>
      </c>
      <c r="AT132" s="225" t="s">
        <v>152</v>
      </c>
      <c r="AU132" s="225" t="s">
        <v>82</v>
      </c>
      <c r="AY132" s="18" t="s">
        <v>150</v>
      </c>
      <c r="BE132" s="226">
        <f>IF(N132="základní",J132,0)</f>
        <v>0</v>
      </c>
      <c r="BF132" s="226">
        <f>IF(N132="snížená",J132,0)</f>
        <v>0</v>
      </c>
      <c r="BG132" s="226">
        <f>IF(N132="zákl. přenesená",J132,0)</f>
        <v>0</v>
      </c>
      <c r="BH132" s="226">
        <f>IF(N132="sníž. přenesená",J132,0)</f>
        <v>0</v>
      </c>
      <c r="BI132" s="226">
        <f>IF(N132="nulová",J132,0)</f>
        <v>0</v>
      </c>
      <c r="BJ132" s="18" t="s">
        <v>156</v>
      </c>
      <c r="BK132" s="226">
        <f>ROUND(I132*H132,2)</f>
        <v>0</v>
      </c>
      <c r="BL132" s="18" t="s">
        <v>552</v>
      </c>
      <c r="BM132" s="225" t="s">
        <v>615</v>
      </c>
    </row>
    <row r="133" s="2" customFormat="1">
      <c r="A133" s="39"/>
      <c r="B133" s="40"/>
      <c r="C133" s="41"/>
      <c r="D133" s="227" t="s">
        <v>158</v>
      </c>
      <c r="E133" s="41"/>
      <c r="F133" s="228" t="s">
        <v>614</v>
      </c>
      <c r="G133" s="41"/>
      <c r="H133" s="41"/>
      <c r="I133" s="229"/>
      <c r="J133" s="41"/>
      <c r="K133" s="41"/>
      <c r="L133" s="45"/>
      <c r="M133" s="230"/>
      <c r="N133" s="231"/>
      <c r="O133" s="86"/>
      <c r="P133" s="86"/>
      <c r="Q133" s="86"/>
      <c r="R133" s="86"/>
      <c r="S133" s="86"/>
      <c r="T133" s="87"/>
      <c r="U133" s="39"/>
      <c r="V133" s="39"/>
      <c r="W133" s="39"/>
      <c r="X133" s="39"/>
      <c r="Y133" s="39"/>
      <c r="Z133" s="39"/>
      <c r="AA133" s="39"/>
      <c r="AB133" s="39"/>
      <c r="AC133" s="39"/>
      <c r="AD133" s="39"/>
      <c r="AE133" s="39"/>
      <c r="AT133" s="18" t="s">
        <v>158</v>
      </c>
      <c r="AU133" s="18" t="s">
        <v>82</v>
      </c>
    </row>
    <row r="134" s="2" customFormat="1">
      <c r="A134" s="39"/>
      <c r="B134" s="40"/>
      <c r="C134" s="41"/>
      <c r="D134" s="227" t="s">
        <v>159</v>
      </c>
      <c r="E134" s="41"/>
      <c r="F134" s="232" t="s">
        <v>616</v>
      </c>
      <c r="G134" s="41"/>
      <c r="H134" s="41"/>
      <c r="I134" s="229"/>
      <c r="J134" s="41"/>
      <c r="K134" s="41"/>
      <c r="L134" s="45"/>
      <c r="M134" s="230"/>
      <c r="N134" s="231"/>
      <c r="O134" s="86"/>
      <c r="P134" s="86"/>
      <c r="Q134" s="86"/>
      <c r="R134" s="86"/>
      <c r="S134" s="86"/>
      <c r="T134" s="87"/>
      <c r="U134" s="39"/>
      <c r="V134" s="39"/>
      <c r="W134" s="39"/>
      <c r="X134" s="39"/>
      <c r="Y134" s="39"/>
      <c r="Z134" s="39"/>
      <c r="AA134" s="39"/>
      <c r="AB134" s="39"/>
      <c r="AC134" s="39"/>
      <c r="AD134" s="39"/>
      <c r="AE134" s="39"/>
      <c r="AT134" s="18" t="s">
        <v>159</v>
      </c>
      <c r="AU134" s="18" t="s">
        <v>82</v>
      </c>
    </row>
    <row r="135" s="2" customFormat="1" ht="16.5" customHeight="1">
      <c r="A135" s="39"/>
      <c r="B135" s="40"/>
      <c r="C135" s="214" t="s">
        <v>332</v>
      </c>
      <c r="D135" s="214" t="s">
        <v>152</v>
      </c>
      <c r="E135" s="215" t="s">
        <v>617</v>
      </c>
      <c r="F135" s="216" t="s">
        <v>618</v>
      </c>
      <c r="G135" s="217" t="s">
        <v>187</v>
      </c>
      <c r="H135" s="218">
        <v>1</v>
      </c>
      <c r="I135" s="219"/>
      <c r="J135" s="220">
        <f>ROUND(I135*H135,2)</f>
        <v>0</v>
      </c>
      <c r="K135" s="216" t="s">
        <v>19</v>
      </c>
      <c r="L135" s="45"/>
      <c r="M135" s="221" t="s">
        <v>19</v>
      </c>
      <c r="N135" s="222" t="s">
        <v>46</v>
      </c>
      <c r="O135" s="86"/>
      <c r="P135" s="223">
        <f>O135*H135</f>
        <v>0</v>
      </c>
      <c r="Q135" s="223">
        <v>0</v>
      </c>
      <c r="R135" s="223">
        <f>Q135*H135</f>
        <v>0</v>
      </c>
      <c r="S135" s="223">
        <v>0</v>
      </c>
      <c r="T135" s="224">
        <f>S135*H135</f>
        <v>0</v>
      </c>
      <c r="U135" s="39"/>
      <c r="V135" s="39"/>
      <c r="W135" s="39"/>
      <c r="X135" s="39"/>
      <c r="Y135" s="39"/>
      <c r="Z135" s="39"/>
      <c r="AA135" s="39"/>
      <c r="AB135" s="39"/>
      <c r="AC135" s="39"/>
      <c r="AD135" s="39"/>
      <c r="AE135" s="39"/>
      <c r="AR135" s="225" t="s">
        <v>552</v>
      </c>
      <c r="AT135" s="225" t="s">
        <v>152</v>
      </c>
      <c r="AU135" s="225" t="s">
        <v>82</v>
      </c>
      <c r="AY135" s="18" t="s">
        <v>150</v>
      </c>
      <c r="BE135" s="226">
        <f>IF(N135="základní",J135,0)</f>
        <v>0</v>
      </c>
      <c r="BF135" s="226">
        <f>IF(N135="snížená",J135,0)</f>
        <v>0</v>
      </c>
      <c r="BG135" s="226">
        <f>IF(N135="zákl. přenesená",J135,0)</f>
        <v>0</v>
      </c>
      <c r="BH135" s="226">
        <f>IF(N135="sníž. přenesená",J135,0)</f>
        <v>0</v>
      </c>
      <c r="BI135" s="226">
        <f>IF(N135="nulová",J135,0)</f>
        <v>0</v>
      </c>
      <c r="BJ135" s="18" t="s">
        <v>156</v>
      </c>
      <c r="BK135" s="226">
        <f>ROUND(I135*H135,2)</f>
        <v>0</v>
      </c>
      <c r="BL135" s="18" t="s">
        <v>552</v>
      </c>
      <c r="BM135" s="225" t="s">
        <v>619</v>
      </c>
    </row>
    <row r="136" s="2" customFormat="1">
      <c r="A136" s="39"/>
      <c r="B136" s="40"/>
      <c r="C136" s="41"/>
      <c r="D136" s="227" t="s">
        <v>158</v>
      </c>
      <c r="E136" s="41"/>
      <c r="F136" s="228" t="s">
        <v>618</v>
      </c>
      <c r="G136" s="41"/>
      <c r="H136" s="41"/>
      <c r="I136" s="229"/>
      <c r="J136" s="41"/>
      <c r="K136" s="41"/>
      <c r="L136" s="45"/>
      <c r="M136" s="230"/>
      <c r="N136" s="231"/>
      <c r="O136" s="86"/>
      <c r="P136" s="86"/>
      <c r="Q136" s="86"/>
      <c r="R136" s="86"/>
      <c r="S136" s="86"/>
      <c r="T136" s="87"/>
      <c r="U136" s="39"/>
      <c r="V136" s="39"/>
      <c r="W136" s="39"/>
      <c r="X136" s="39"/>
      <c r="Y136" s="39"/>
      <c r="Z136" s="39"/>
      <c r="AA136" s="39"/>
      <c r="AB136" s="39"/>
      <c r="AC136" s="39"/>
      <c r="AD136" s="39"/>
      <c r="AE136" s="39"/>
      <c r="AT136" s="18" t="s">
        <v>158</v>
      </c>
      <c r="AU136" s="18" t="s">
        <v>82</v>
      </c>
    </row>
    <row r="137" s="2" customFormat="1">
      <c r="A137" s="39"/>
      <c r="B137" s="40"/>
      <c r="C137" s="41"/>
      <c r="D137" s="227" t="s">
        <v>159</v>
      </c>
      <c r="E137" s="41"/>
      <c r="F137" s="232" t="s">
        <v>620</v>
      </c>
      <c r="G137" s="41"/>
      <c r="H137" s="41"/>
      <c r="I137" s="229"/>
      <c r="J137" s="41"/>
      <c r="K137" s="41"/>
      <c r="L137" s="45"/>
      <c r="M137" s="269"/>
      <c r="N137" s="270"/>
      <c r="O137" s="271"/>
      <c r="P137" s="271"/>
      <c r="Q137" s="271"/>
      <c r="R137" s="271"/>
      <c r="S137" s="271"/>
      <c r="T137" s="272"/>
      <c r="U137" s="39"/>
      <c r="V137" s="39"/>
      <c r="W137" s="39"/>
      <c r="X137" s="39"/>
      <c r="Y137" s="39"/>
      <c r="Z137" s="39"/>
      <c r="AA137" s="39"/>
      <c r="AB137" s="39"/>
      <c r="AC137" s="39"/>
      <c r="AD137" s="39"/>
      <c r="AE137" s="39"/>
      <c r="AT137" s="18" t="s">
        <v>159</v>
      </c>
      <c r="AU137" s="18" t="s">
        <v>82</v>
      </c>
    </row>
    <row r="138" s="2" customFormat="1" ht="6.96" customHeight="1">
      <c r="A138" s="39"/>
      <c r="B138" s="61"/>
      <c r="C138" s="62"/>
      <c r="D138" s="62"/>
      <c r="E138" s="62"/>
      <c r="F138" s="62"/>
      <c r="G138" s="62"/>
      <c r="H138" s="62"/>
      <c r="I138" s="62"/>
      <c r="J138" s="62"/>
      <c r="K138" s="62"/>
      <c r="L138" s="45"/>
      <c r="M138" s="39"/>
      <c r="O138" s="39"/>
      <c r="P138" s="39"/>
      <c r="Q138" s="39"/>
      <c r="R138" s="39"/>
      <c r="S138" s="39"/>
      <c r="T138" s="39"/>
      <c r="U138" s="39"/>
      <c r="V138" s="39"/>
      <c r="W138" s="39"/>
      <c r="X138" s="39"/>
      <c r="Y138" s="39"/>
      <c r="Z138" s="39"/>
      <c r="AA138" s="39"/>
      <c r="AB138" s="39"/>
      <c r="AC138" s="39"/>
      <c r="AD138" s="39"/>
      <c r="AE138" s="39"/>
    </row>
  </sheetData>
  <sheetProtection sheet="1" autoFilter="0" formatColumns="0" formatRows="0" objects="1" scenarios="1" spinCount="100000" saltValue="waTLScTY81iBst88SfhOtUe3xz2fDgY7QEzZ49VXTgkHso86kqlx0o9xBUEj23bdmYG+KtUo4dMZ/hD/TbAWFw==" hashValue="XicPjT+papbM6v8yma+C9z9BGM+nO7Yi2Lp+Nj1pqSRD/uzdes2E6uF/zmFQTdOFhSm6GqIrawHBINvDhX6wNg==" algorithmName="SHA-512" password="CC35"/>
  <autoFilter ref="C87:K137"/>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105</v>
      </c>
    </row>
    <row r="3" s="1" customFormat="1" ht="6.96" customHeight="1">
      <c r="B3" s="140"/>
      <c r="C3" s="141"/>
      <c r="D3" s="141"/>
      <c r="E3" s="141"/>
      <c r="F3" s="141"/>
      <c r="G3" s="141"/>
      <c r="H3" s="141"/>
      <c r="I3" s="141"/>
      <c r="J3" s="141"/>
      <c r="K3" s="141"/>
      <c r="L3" s="21"/>
      <c r="AT3" s="18" t="s">
        <v>82</v>
      </c>
    </row>
    <row r="4" s="1" customFormat="1" ht="24.96" customHeight="1">
      <c r="B4" s="21"/>
      <c r="D4" s="142" t="s">
        <v>124</v>
      </c>
      <c r="L4" s="21"/>
      <c r="M4" s="143" t="s">
        <v>10</v>
      </c>
      <c r="AT4" s="18" t="s">
        <v>35</v>
      </c>
    </row>
    <row r="5" s="1" customFormat="1" ht="6.96" customHeight="1">
      <c r="B5" s="21"/>
      <c r="L5" s="21"/>
    </row>
    <row r="6" s="1" customFormat="1" ht="12" customHeight="1">
      <c r="B6" s="21"/>
      <c r="D6" s="144" t="s">
        <v>16</v>
      </c>
      <c r="L6" s="21"/>
    </row>
    <row r="7" s="1" customFormat="1" ht="16.5" customHeight="1">
      <c r="B7" s="21"/>
      <c r="E7" s="145" t="str">
        <f>'Rekapitulace stavby'!K6</f>
        <v>Úpa, Malá Úpa, odstranění povodňových škod</v>
      </c>
      <c r="F7" s="144"/>
      <c r="G7" s="144"/>
      <c r="H7" s="144"/>
      <c r="L7" s="21"/>
    </row>
    <row r="8" s="1" customFormat="1" ht="12" customHeight="1">
      <c r="B8" s="21"/>
      <c r="D8" s="144" t="s">
        <v>125</v>
      </c>
      <c r="L8" s="21"/>
    </row>
    <row r="9" s="2" customFormat="1" ht="16.5" customHeight="1">
      <c r="A9" s="39"/>
      <c r="B9" s="45"/>
      <c r="C9" s="39"/>
      <c r="D9" s="39"/>
      <c r="E9" s="145" t="s">
        <v>621</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127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622</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5" t="s">
        <v>88</v>
      </c>
      <c r="G13" s="39"/>
      <c r="H13" s="39"/>
      <c r="I13" s="144" t="s">
        <v>20</v>
      </c>
      <c r="J13" s="135"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5" t="s">
        <v>22</v>
      </c>
      <c r="G14" s="39"/>
      <c r="H14" s="39"/>
      <c r="I14" s="144" t="s">
        <v>23</v>
      </c>
      <c r="J14" s="148" t="str">
        <f>'Rekapitulace stavby'!AN8</f>
        <v>16.12.2025</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5" t="s">
        <v>27</v>
      </c>
      <c r="K16" s="39"/>
      <c r="L16" s="146"/>
      <c r="S16" s="39"/>
      <c r="T16" s="39"/>
      <c r="U16" s="39"/>
      <c r="V16" s="39"/>
      <c r="W16" s="39"/>
      <c r="X16" s="39"/>
      <c r="Y16" s="39"/>
      <c r="Z16" s="39"/>
      <c r="AA16" s="39"/>
      <c r="AB16" s="39"/>
      <c r="AC16" s="39"/>
      <c r="AD16" s="39"/>
      <c r="AE16" s="39"/>
    </row>
    <row r="17" s="2" customFormat="1" ht="18" customHeight="1">
      <c r="A17" s="39"/>
      <c r="B17" s="45"/>
      <c r="C17" s="39"/>
      <c r="D17" s="39"/>
      <c r="E17" s="135" t="s">
        <v>28</v>
      </c>
      <c r="F17" s="39"/>
      <c r="G17" s="39"/>
      <c r="H17" s="39"/>
      <c r="I17" s="144" t="s">
        <v>29</v>
      </c>
      <c r="J17" s="135" t="s">
        <v>30</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31</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5"/>
      <c r="G20" s="135"/>
      <c r="H20" s="135"/>
      <c r="I20" s="144" t="s">
        <v>29</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33</v>
      </c>
      <c r="E22" s="39"/>
      <c r="F22" s="39"/>
      <c r="G22" s="39"/>
      <c r="H22" s="39"/>
      <c r="I22" s="144" t="s">
        <v>26</v>
      </c>
      <c r="J22" s="135" t="s">
        <v>19</v>
      </c>
      <c r="K22" s="39"/>
      <c r="L22" s="146"/>
      <c r="S22" s="39"/>
      <c r="T22" s="39"/>
      <c r="U22" s="39"/>
      <c r="V22" s="39"/>
      <c r="W22" s="39"/>
      <c r="X22" s="39"/>
      <c r="Y22" s="39"/>
      <c r="Z22" s="39"/>
      <c r="AA22" s="39"/>
      <c r="AB22" s="39"/>
      <c r="AC22" s="39"/>
      <c r="AD22" s="39"/>
      <c r="AE22" s="39"/>
    </row>
    <row r="23" s="2" customFormat="1" ht="18" customHeight="1">
      <c r="A23" s="39"/>
      <c r="B23" s="45"/>
      <c r="C23" s="39"/>
      <c r="D23" s="39"/>
      <c r="E23" s="135" t="s">
        <v>34</v>
      </c>
      <c r="F23" s="39"/>
      <c r="G23" s="39"/>
      <c r="H23" s="39"/>
      <c r="I23" s="144" t="s">
        <v>29</v>
      </c>
      <c r="J23" s="135" t="s">
        <v>19</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36</v>
      </c>
      <c r="E25" s="39"/>
      <c r="F25" s="39"/>
      <c r="G25" s="39"/>
      <c r="H25" s="39"/>
      <c r="I25" s="144" t="s">
        <v>26</v>
      </c>
      <c r="J25" s="135" t="str">
        <f>IF('Rekapitulace stavby'!AN19="","",'Rekapitulace stavby'!AN19)</f>
        <v/>
      </c>
      <c r="K25" s="39"/>
      <c r="L25" s="146"/>
      <c r="S25" s="39"/>
      <c r="T25" s="39"/>
      <c r="U25" s="39"/>
      <c r="V25" s="39"/>
      <c r="W25" s="39"/>
      <c r="X25" s="39"/>
      <c r="Y25" s="39"/>
      <c r="Z25" s="39"/>
      <c r="AA25" s="39"/>
      <c r="AB25" s="39"/>
      <c r="AC25" s="39"/>
      <c r="AD25" s="39"/>
      <c r="AE25" s="39"/>
    </row>
    <row r="26" s="2" customFormat="1" ht="18" customHeight="1">
      <c r="A26" s="39"/>
      <c r="B26" s="45"/>
      <c r="C26" s="39"/>
      <c r="D26" s="39"/>
      <c r="E26" s="135" t="str">
        <f>IF('Rekapitulace stavby'!E20="","",'Rekapitulace stavby'!E20)</f>
        <v xml:space="preserve"> </v>
      </c>
      <c r="F26" s="39"/>
      <c r="G26" s="39"/>
      <c r="H26" s="39"/>
      <c r="I26" s="144" t="s">
        <v>29</v>
      </c>
      <c r="J26" s="135" t="str">
        <f>IF('Rekapitulace stavby'!AN20="","",'Rekapitulace stavby'!AN20)</f>
        <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37</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38</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39</v>
      </c>
      <c r="E32" s="39"/>
      <c r="F32" s="39"/>
      <c r="G32" s="39"/>
      <c r="H32" s="39"/>
      <c r="I32" s="39"/>
      <c r="J32" s="155">
        <f>ROUND(J87,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41</v>
      </c>
      <c r="G34" s="39"/>
      <c r="H34" s="39"/>
      <c r="I34" s="156" t="s">
        <v>40</v>
      </c>
      <c r="J34" s="156" t="s">
        <v>42</v>
      </c>
      <c r="K34" s="39"/>
      <c r="L34" s="146"/>
      <c r="S34" s="39"/>
      <c r="T34" s="39"/>
      <c r="U34" s="39"/>
      <c r="V34" s="39"/>
      <c r="W34" s="39"/>
      <c r="X34" s="39"/>
      <c r="Y34" s="39"/>
      <c r="Z34" s="39"/>
      <c r="AA34" s="39"/>
      <c r="AB34" s="39"/>
      <c r="AC34" s="39"/>
      <c r="AD34" s="39"/>
      <c r="AE34" s="39"/>
    </row>
    <row r="35" hidden="1" s="2" customFormat="1" ht="14.4" customHeight="1">
      <c r="A35" s="39"/>
      <c r="B35" s="45"/>
      <c r="C35" s="39"/>
      <c r="D35" s="157" t="s">
        <v>43</v>
      </c>
      <c r="E35" s="144" t="s">
        <v>44</v>
      </c>
      <c r="F35" s="158">
        <f>ROUND((SUM(BE87:BE109)),  2)</f>
        <v>0</v>
      </c>
      <c r="G35" s="39"/>
      <c r="H35" s="39"/>
      <c r="I35" s="159">
        <v>0.20999999999999999</v>
      </c>
      <c r="J35" s="158">
        <f>ROUND(((SUM(BE87:BE109))*I35),  2)</f>
        <v>0</v>
      </c>
      <c r="K35" s="39"/>
      <c r="L35" s="146"/>
      <c r="S35" s="39"/>
      <c r="T35" s="39"/>
      <c r="U35" s="39"/>
      <c r="V35" s="39"/>
      <c r="W35" s="39"/>
      <c r="X35" s="39"/>
      <c r="Y35" s="39"/>
      <c r="Z35" s="39"/>
      <c r="AA35" s="39"/>
      <c r="AB35" s="39"/>
      <c r="AC35" s="39"/>
      <c r="AD35" s="39"/>
      <c r="AE35" s="39"/>
    </row>
    <row r="36" hidden="1" s="2" customFormat="1" ht="14.4" customHeight="1">
      <c r="A36" s="39"/>
      <c r="B36" s="45"/>
      <c r="C36" s="39"/>
      <c r="D36" s="39"/>
      <c r="E36" s="144" t="s">
        <v>45</v>
      </c>
      <c r="F36" s="158">
        <f>ROUND((SUM(BF87:BF109)),  2)</f>
        <v>0</v>
      </c>
      <c r="G36" s="39"/>
      <c r="H36" s="39"/>
      <c r="I36" s="159">
        <v>0.12</v>
      </c>
      <c r="J36" s="158">
        <f>ROUND(((SUM(BF87:BF109))*I36),  2)</f>
        <v>0</v>
      </c>
      <c r="K36" s="39"/>
      <c r="L36" s="146"/>
      <c r="S36" s="39"/>
      <c r="T36" s="39"/>
      <c r="U36" s="39"/>
      <c r="V36" s="39"/>
      <c r="W36" s="39"/>
      <c r="X36" s="39"/>
      <c r="Y36" s="39"/>
      <c r="Z36" s="39"/>
      <c r="AA36" s="39"/>
      <c r="AB36" s="39"/>
      <c r="AC36" s="39"/>
      <c r="AD36" s="39"/>
      <c r="AE36" s="39"/>
    </row>
    <row r="37" s="2" customFormat="1" ht="14.4" customHeight="1">
      <c r="A37" s="39"/>
      <c r="B37" s="45"/>
      <c r="C37" s="39"/>
      <c r="D37" s="144" t="s">
        <v>43</v>
      </c>
      <c r="E37" s="144" t="s">
        <v>46</v>
      </c>
      <c r="F37" s="158">
        <f>ROUND((SUM(BG87:BG109)),  2)</f>
        <v>0</v>
      </c>
      <c r="G37" s="39"/>
      <c r="H37" s="39"/>
      <c r="I37" s="159">
        <v>0.20999999999999999</v>
      </c>
      <c r="J37" s="158">
        <f>0</f>
        <v>0</v>
      </c>
      <c r="K37" s="39"/>
      <c r="L37" s="146"/>
      <c r="S37" s="39"/>
      <c r="T37" s="39"/>
      <c r="U37" s="39"/>
      <c r="V37" s="39"/>
      <c r="W37" s="39"/>
      <c r="X37" s="39"/>
      <c r="Y37" s="39"/>
      <c r="Z37" s="39"/>
      <c r="AA37" s="39"/>
      <c r="AB37" s="39"/>
      <c r="AC37" s="39"/>
      <c r="AD37" s="39"/>
      <c r="AE37" s="39"/>
    </row>
    <row r="38" s="2" customFormat="1" ht="14.4" customHeight="1">
      <c r="A38" s="39"/>
      <c r="B38" s="45"/>
      <c r="C38" s="39"/>
      <c r="D38" s="39"/>
      <c r="E38" s="144" t="s">
        <v>47</v>
      </c>
      <c r="F38" s="158">
        <f>ROUND((SUM(BH87:BH109)),  2)</f>
        <v>0</v>
      </c>
      <c r="G38" s="39"/>
      <c r="H38" s="39"/>
      <c r="I38" s="159">
        <v>0.12</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48</v>
      </c>
      <c r="F39" s="158">
        <f>ROUND((SUM(BI87:BI109)),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49</v>
      </c>
      <c r="E41" s="162"/>
      <c r="F41" s="162"/>
      <c r="G41" s="163" t="s">
        <v>50</v>
      </c>
      <c r="H41" s="164" t="s">
        <v>51</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129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Úpa, Malá Úpa, odstranění povodňových škod</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125</v>
      </c>
      <c r="D51" s="23"/>
      <c r="E51" s="23"/>
      <c r="F51" s="23"/>
      <c r="G51" s="23"/>
      <c r="H51" s="23"/>
      <c r="I51" s="23"/>
      <c r="J51" s="23"/>
      <c r="K51" s="23"/>
      <c r="L51" s="21"/>
    </row>
    <row r="52" s="2" customFormat="1" ht="16.5" customHeight="1">
      <c r="A52" s="39"/>
      <c r="B52" s="40"/>
      <c r="C52" s="41"/>
      <c r="D52" s="41"/>
      <c r="E52" s="171" t="s">
        <v>621</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127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1" t="str">
        <f>E11</f>
        <v>SO 01 - Odtěžení sedimentu - Dolní přehrážka</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4" t="str">
        <f>IF(J14="","",J14)</f>
        <v>16.12.2025</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40.05" customHeight="1">
      <c r="A58" s="39"/>
      <c r="B58" s="40"/>
      <c r="C58" s="33" t="s">
        <v>25</v>
      </c>
      <c r="D58" s="41"/>
      <c r="E58" s="41"/>
      <c r="F58" s="28" t="str">
        <f>E17</f>
        <v>Povodí Labe, státní podnik</v>
      </c>
      <c r="G58" s="41"/>
      <c r="H58" s="41"/>
      <c r="I58" s="33" t="s">
        <v>33</v>
      </c>
      <c r="J58" s="37" t="str">
        <f>E23</f>
        <v>Vodohospodářský rozvoj a výstavba a.s., Praha 5</v>
      </c>
      <c r="K58" s="41"/>
      <c r="L58" s="146"/>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36</v>
      </c>
      <c r="J59" s="37" t="str">
        <f>E26</f>
        <v xml:space="preserve"> </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130</v>
      </c>
      <c r="D61" s="173"/>
      <c r="E61" s="173"/>
      <c r="F61" s="173"/>
      <c r="G61" s="173"/>
      <c r="H61" s="173"/>
      <c r="I61" s="173"/>
      <c r="J61" s="174" t="s">
        <v>131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71</v>
      </c>
      <c r="D63" s="41"/>
      <c r="E63" s="41"/>
      <c r="F63" s="41"/>
      <c r="G63" s="41"/>
      <c r="H63" s="41"/>
      <c r="I63" s="41"/>
      <c r="J63" s="104">
        <f>J87</f>
        <v>0</v>
      </c>
      <c r="K63" s="41"/>
      <c r="L63" s="146"/>
      <c r="S63" s="39"/>
      <c r="T63" s="39"/>
      <c r="U63" s="39"/>
      <c r="V63" s="39"/>
      <c r="W63" s="39"/>
      <c r="X63" s="39"/>
      <c r="Y63" s="39"/>
      <c r="Z63" s="39"/>
      <c r="AA63" s="39"/>
      <c r="AB63" s="39"/>
      <c r="AC63" s="39"/>
      <c r="AD63" s="39"/>
      <c r="AE63" s="39"/>
      <c r="AU63" s="18" t="s">
        <v>132</v>
      </c>
    </row>
    <row r="64" s="9" customFormat="1" ht="24.96" customHeight="1">
      <c r="A64" s="9"/>
      <c r="B64" s="176"/>
      <c r="C64" s="177"/>
      <c r="D64" s="178" t="s">
        <v>133</v>
      </c>
      <c r="E64" s="179"/>
      <c r="F64" s="179"/>
      <c r="G64" s="179"/>
      <c r="H64" s="179"/>
      <c r="I64" s="179"/>
      <c r="J64" s="180">
        <f>J88</f>
        <v>0</v>
      </c>
      <c r="K64" s="177"/>
      <c r="L64" s="181"/>
      <c r="S64" s="9"/>
      <c r="T64" s="9"/>
      <c r="U64" s="9"/>
      <c r="V64" s="9"/>
      <c r="W64" s="9"/>
      <c r="X64" s="9"/>
      <c r="Y64" s="9"/>
      <c r="Z64" s="9"/>
      <c r="AA64" s="9"/>
      <c r="AB64" s="9"/>
      <c r="AC64" s="9"/>
      <c r="AD64" s="9"/>
      <c r="AE64" s="9"/>
    </row>
    <row r="65" s="10" customFormat="1" ht="19.92" customHeight="1">
      <c r="A65" s="10"/>
      <c r="B65" s="182"/>
      <c r="C65" s="127"/>
      <c r="D65" s="183" t="s">
        <v>134</v>
      </c>
      <c r="E65" s="184"/>
      <c r="F65" s="184"/>
      <c r="G65" s="184"/>
      <c r="H65" s="184"/>
      <c r="I65" s="184"/>
      <c r="J65" s="185">
        <f>J89</f>
        <v>0</v>
      </c>
      <c r="K65" s="127"/>
      <c r="L65" s="186"/>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41"/>
      <c r="J66" s="41"/>
      <c r="K66" s="41"/>
      <c r="L66" s="146"/>
      <c r="S66" s="39"/>
      <c r="T66" s="39"/>
      <c r="U66" s="39"/>
      <c r="V66" s="39"/>
      <c r="W66" s="39"/>
      <c r="X66" s="39"/>
      <c r="Y66" s="39"/>
      <c r="Z66" s="39"/>
      <c r="AA66" s="39"/>
      <c r="AB66" s="39"/>
      <c r="AC66" s="39"/>
      <c r="AD66" s="39"/>
      <c r="AE66" s="39"/>
    </row>
    <row r="67" s="2" customFormat="1" ht="6.96" customHeight="1">
      <c r="A67" s="39"/>
      <c r="B67" s="61"/>
      <c r="C67" s="62"/>
      <c r="D67" s="62"/>
      <c r="E67" s="62"/>
      <c r="F67" s="62"/>
      <c r="G67" s="62"/>
      <c r="H67" s="62"/>
      <c r="I67" s="62"/>
      <c r="J67" s="62"/>
      <c r="K67" s="62"/>
      <c r="L67" s="146"/>
      <c r="S67" s="39"/>
      <c r="T67" s="39"/>
      <c r="U67" s="39"/>
      <c r="V67" s="39"/>
      <c r="W67" s="39"/>
      <c r="X67" s="39"/>
      <c r="Y67" s="39"/>
      <c r="Z67" s="39"/>
      <c r="AA67" s="39"/>
      <c r="AB67" s="39"/>
      <c r="AC67" s="39"/>
      <c r="AD67" s="39"/>
      <c r="AE67" s="39"/>
    </row>
    <row r="71" s="2" customFormat="1" ht="6.96" customHeight="1">
      <c r="A71" s="39"/>
      <c r="B71" s="63"/>
      <c r="C71" s="64"/>
      <c r="D71" s="64"/>
      <c r="E71" s="64"/>
      <c r="F71" s="64"/>
      <c r="G71" s="64"/>
      <c r="H71" s="64"/>
      <c r="I71" s="64"/>
      <c r="J71" s="64"/>
      <c r="K71" s="64"/>
      <c r="L71" s="146"/>
      <c r="S71" s="39"/>
      <c r="T71" s="39"/>
      <c r="U71" s="39"/>
      <c r="V71" s="39"/>
      <c r="W71" s="39"/>
      <c r="X71" s="39"/>
      <c r="Y71" s="39"/>
      <c r="Z71" s="39"/>
      <c r="AA71" s="39"/>
      <c r="AB71" s="39"/>
      <c r="AC71" s="39"/>
      <c r="AD71" s="39"/>
      <c r="AE71" s="39"/>
    </row>
    <row r="72" s="2" customFormat="1" ht="24.96" customHeight="1">
      <c r="A72" s="39"/>
      <c r="B72" s="40"/>
      <c r="C72" s="24" t="s">
        <v>135</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6"/>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46"/>
      <c r="S74" s="39"/>
      <c r="T74" s="39"/>
      <c r="U74" s="39"/>
      <c r="V74" s="39"/>
      <c r="W74" s="39"/>
      <c r="X74" s="39"/>
      <c r="Y74" s="39"/>
      <c r="Z74" s="39"/>
      <c r="AA74" s="39"/>
      <c r="AB74" s="39"/>
      <c r="AC74" s="39"/>
      <c r="AD74" s="39"/>
      <c r="AE74" s="39"/>
    </row>
    <row r="75" s="2" customFormat="1" ht="16.5" customHeight="1">
      <c r="A75" s="39"/>
      <c r="B75" s="40"/>
      <c r="C75" s="41"/>
      <c r="D75" s="41"/>
      <c r="E75" s="171" t="str">
        <f>E7</f>
        <v>Úpa, Malá Úpa, odstranění povodňových škod</v>
      </c>
      <c r="F75" s="33"/>
      <c r="G75" s="33"/>
      <c r="H75" s="33"/>
      <c r="I75" s="41"/>
      <c r="J75" s="41"/>
      <c r="K75" s="41"/>
      <c r="L75" s="146"/>
      <c r="S75" s="39"/>
      <c r="T75" s="39"/>
      <c r="U75" s="39"/>
      <c r="V75" s="39"/>
      <c r="W75" s="39"/>
      <c r="X75" s="39"/>
      <c r="Y75" s="39"/>
      <c r="Z75" s="39"/>
      <c r="AA75" s="39"/>
      <c r="AB75" s="39"/>
      <c r="AC75" s="39"/>
      <c r="AD75" s="39"/>
      <c r="AE75" s="39"/>
    </row>
    <row r="76" s="1" customFormat="1" ht="12" customHeight="1">
      <c r="B76" s="22"/>
      <c r="C76" s="33" t="s">
        <v>125</v>
      </c>
      <c r="D76" s="23"/>
      <c r="E76" s="23"/>
      <c r="F76" s="23"/>
      <c r="G76" s="23"/>
      <c r="H76" s="23"/>
      <c r="I76" s="23"/>
      <c r="J76" s="23"/>
      <c r="K76" s="23"/>
      <c r="L76" s="21"/>
    </row>
    <row r="77" s="2" customFormat="1" ht="16.5" customHeight="1">
      <c r="A77" s="39"/>
      <c r="B77" s="40"/>
      <c r="C77" s="41"/>
      <c r="D77" s="41"/>
      <c r="E77" s="171" t="s">
        <v>621</v>
      </c>
      <c r="F77" s="41"/>
      <c r="G77" s="41"/>
      <c r="H77" s="41"/>
      <c r="I77" s="41"/>
      <c r="J77" s="41"/>
      <c r="K77" s="41"/>
      <c r="L77" s="146"/>
      <c r="S77" s="39"/>
      <c r="T77" s="39"/>
      <c r="U77" s="39"/>
      <c r="V77" s="39"/>
      <c r="W77" s="39"/>
      <c r="X77" s="39"/>
      <c r="Y77" s="39"/>
      <c r="Z77" s="39"/>
      <c r="AA77" s="39"/>
      <c r="AB77" s="39"/>
      <c r="AC77" s="39"/>
      <c r="AD77" s="39"/>
      <c r="AE77" s="39"/>
    </row>
    <row r="78" s="2" customFormat="1" ht="12" customHeight="1">
      <c r="A78" s="39"/>
      <c r="B78" s="40"/>
      <c r="C78" s="33" t="s">
        <v>127</v>
      </c>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6.5" customHeight="1">
      <c r="A79" s="39"/>
      <c r="B79" s="40"/>
      <c r="C79" s="41"/>
      <c r="D79" s="41"/>
      <c r="E79" s="71" t="str">
        <f>E11</f>
        <v>SO 01 - Odtěžení sedimentu - Dolní přehrážka</v>
      </c>
      <c r="F79" s="41"/>
      <c r="G79" s="41"/>
      <c r="H79" s="41"/>
      <c r="I79" s="41"/>
      <c r="J79" s="41"/>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F14</f>
        <v xml:space="preserve"> </v>
      </c>
      <c r="G81" s="41"/>
      <c r="H81" s="41"/>
      <c r="I81" s="33" t="s">
        <v>23</v>
      </c>
      <c r="J81" s="74" t="str">
        <f>IF(J14="","",J14)</f>
        <v>16.12.2025</v>
      </c>
      <c r="K81" s="41"/>
      <c r="L81" s="146"/>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6"/>
      <c r="S82" s="39"/>
      <c r="T82" s="39"/>
      <c r="U82" s="39"/>
      <c r="V82" s="39"/>
      <c r="W82" s="39"/>
      <c r="X82" s="39"/>
      <c r="Y82" s="39"/>
      <c r="Z82" s="39"/>
      <c r="AA82" s="39"/>
      <c r="AB82" s="39"/>
      <c r="AC82" s="39"/>
      <c r="AD82" s="39"/>
      <c r="AE82" s="39"/>
    </row>
    <row r="83" s="2" customFormat="1" ht="40.05" customHeight="1">
      <c r="A83" s="39"/>
      <c r="B83" s="40"/>
      <c r="C83" s="33" t="s">
        <v>25</v>
      </c>
      <c r="D83" s="41"/>
      <c r="E83" s="41"/>
      <c r="F83" s="28" t="str">
        <f>E17</f>
        <v>Povodí Labe, státní podnik</v>
      </c>
      <c r="G83" s="41"/>
      <c r="H83" s="41"/>
      <c r="I83" s="33" t="s">
        <v>33</v>
      </c>
      <c r="J83" s="37" t="str">
        <f>E23</f>
        <v>Vodohospodářský rozvoj a výstavba a.s., Praha 5</v>
      </c>
      <c r="K83" s="41"/>
      <c r="L83" s="146"/>
      <c r="S83" s="39"/>
      <c r="T83" s="39"/>
      <c r="U83" s="39"/>
      <c r="V83" s="39"/>
      <c r="W83" s="39"/>
      <c r="X83" s="39"/>
      <c r="Y83" s="39"/>
      <c r="Z83" s="39"/>
      <c r="AA83" s="39"/>
      <c r="AB83" s="39"/>
      <c r="AC83" s="39"/>
      <c r="AD83" s="39"/>
      <c r="AE83" s="39"/>
    </row>
    <row r="84" s="2" customFormat="1" ht="15.15" customHeight="1">
      <c r="A84" s="39"/>
      <c r="B84" s="40"/>
      <c r="C84" s="33" t="s">
        <v>31</v>
      </c>
      <c r="D84" s="41"/>
      <c r="E84" s="41"/>
      <c r="F84" s="28" t="str">
        <f>IF(E20="","",E20)</f>
        <v>Vyplň údaj</v>
      </c>
      <c r="G84" s="41"/>
      <c r="H84" s="41"/>
      <c r="I84" s="33" t="s">
        <v>36</v>
      </c>
      <c r="J84" s="37" t="str">
        <f>E26</f>
        <v xml:space="preserve"> </v>
      </c>
      <c r="K84" s="41"/>
      <c r="L84" s="146"/>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6"/>
      <c r="S85" s="39"/>
      <c r="T85" s="39"/>
      <c r="U85" s="39"/>
      <c r="V85" s="39"/>
      <c r="W85" s="39"/>
      <c r="X85" s="39"/>
      <c r="Y85" s="39"/>
      <c r="Z85" s="39"/>
      <c r="AA85" s="39"/>
      <c r="AB85" s="39"/>
      <c r="AC85" s="39"/>
      <c r="AD85" s="39"/>
      <c r="AE85" s="39"/>
    </row>
    <row r="86" s="11" customFormat="1" ht="29.28" customHeight="1">
      <c r="A86" s="187"/>
      <c r="B86" s="188"/>
      <c r="C86" s="189" t="s">
        <v>136</v>
      </c>
      <c r="D86" s="190" t="s">
        <v>58</v>
      </c>
      <c r="E86" s="190" t="s">
        <v>54</v>
      </c>
      <c r="F86" s="190" t="s">
        <v>55</v>
      </c>
      <c r="G86" s="190" t="s">
        <v>137</v>
      </c>
      <c r="H86" s="190" t="s">
        <v>138</v>
      </c>
      <c r="I86" s="190" t="s">
        <v>139</v>
      </c>
      <c r="J86" s="190" t="s">
        <v>131</v>
      </c>
      <c r="K86" s="191" t="s">
        <v>140</v>
      </c>
      <c r="L86" s="192"/>
      <c r="M86" s="94" t="s">
        <v>19</v>
      </c>
      <c r="N86" s="95" t="s">
        <v>43</v>
      </c>
      <c r="O86" s="95" t="s">
        <v>141</v>
      </c>
      <c r="P86" s="95" t="s">
        <v>142</v>
      </c>
      <c r="Q86" s="95" t="s">
        <v>143</v>
      </c>
      <c r="R86" s="95" t="s">
        <v>144</v>
      </c>
      <c r="S86" s="95" t="s">
        <v>145</v>
      </c>
      <c r="T86" s="96" t="s">
        <v>146</v>
      </c>
      <c r="U86" s="187"/>
      <c r="V86" s="187"/>
      <c r="W86" s="187"/>
      <c r="X86" s="187"/>
      <c r="Y86" s="187"/>
      <c r="Z86" s="187"/>
      <c r="AA86" s="187"/>
      <c r="AB86" s="187"/>
      <c r="AC86" s="187"/>
      <c r="AD86" s="187"/>
      <c r="AE86" s="187"/>
    </row>
    <row r="87" s="2" customFormat="1" ht="22.8" customHeight="1">
      <c r="A87" s="39"/>
      <c r="B87" s="40"/>
      <c r="C87" s="101" t="s">
        <v>147</v>
      </c>
      <c r="D87" s="41"/>
      <c r="E87" s="41"/>
      <c r="F87" s="41"/>
      <c r="G87" s="41"/>
      <c r="H87" s="41"/>
      <c r="I87" s="41"/>
      <c r="J87" s="193">
        <f>BK87</f>
        <v>0</v>
      </c>
      <c r="K87" s="41"/>
      <c r="L87" s="45"/>
      <c r="M87" s="97"/>
      <c r="N87" s="194"/>
      <c r="O87" s="98"/>
      <c r="P87" s="195">
        <f>P88</f>
        <v>0</v>
      </c>
      <c r="Q87" s="98"/>
      <c r="R87" s="195">
        <f>R88</f>
        <v>7.2706307999999895</v>
      </c>
      <c r="S87" s="98"/>
      <c r="T87" s="196">
        <f>T88</f>
        <v>0</v>
      </c>
      <c r="U87" s="39"/>
      <c r="V87" s="39"/>
      <c r="W87" s="39"/>
      <c r="X87" s="39"/>
      <c r="Y87" s="39"/>
      <c r="Z87" s="39"/>
      <c r="AA87" s="39"/>
      <c r="AB87" s="39"/>
      <c r="AC87" s="39"/>
      <c r="AD87" s="39"/>
      <c r="AE87" s="39"/>
      <c r="AT87" s="18" t="s">
        <v>72</v>
      </c>
      <c r="AU87" s="18" t="s">
        <v>132</v>
      </c>
      <c r="BK87" s="197">
        <f>BK88</f>
        <v>0</v>
      </c>
    </row>
    <row r="88" s="12" customFormat="1" ht="25.92" customHeight="1">
      <c r="A88" s="12"/>
      <c r="B88" s="198"/>
      <c r="C88" s="199"/>
      <c r="D88" s="200" t="s">
        <v>72</v>
      </c>
      <c r="E88" s="201" t="s">
        <v>148</v>
      </c>
      <c r="F88" s="201" t="s">
        <v>149</v>
      </c>
      <c r="G88" s="199"/>
      <c r="H88" s="199"/>
      <c r="I88" s="202"/>
      <c r="J88" s="203">
        <f>BK88</f>
        <v>0</v>
      </c>
      <c r="K88" s="199"/>
      <c r="L88" s="204"/>
      <c r="M88" s="205"/>
      <c r="N88" s="206"/>
      <c r="O88" s="206"/>
      <c r="P88" s="207">
        <f>P89</f>
        <v>0</v>
      </c>
      <c r="Q88" s="206"/>
      <c r="R88" s="207">
        <f>R89</f>
        <v>7.2706307999999895</v>
      </c>
      <c r="S88" s="206"/>
      <c r="T88" s="208">
        <f>T89</f>
        <v>0</v>
      </c>
      <c r="U88" s="12"/>
      <c r="V88" s="12"/>
      <c r="W88" s="12"/>
      <c r="X88" s="12"/>
      <c r="Y88" s="12"/>
      <c r="Z88" s="12"/>
      <c r="AA88" s="12"/>
      <c r="AB88" s="12"/>
      <c r="AC88" s="12"/>
      <c r="AD88" s="12"/>
      <c r="AE88" s="12"/>
      <c r="AR88" s="209" t="s">
        <v>80</v>
      </c>
      <c r="AT88" s="210" t="s">
        <v>72</v>
      </c>
      <c r="AU88" s="210" t="s">
        <v>73</v>
      </c>
      <c r="AY88" s="209" t="s">
        <v>150</v>
      </c>
      <c r="BK88" s="211">
        <f>BK89</f>
        <v>0</v>
      </c>
    </row>
    <row r="89" s="12" customFormat="1" ht="22.8" customHeight="1">
      <c r="A89" s="12"/>
      <c r="B89" s="198"/>
      <c r="C89" s="199"/>
      <c r="D89" s="200" t="s">
        <v>72</v>
      </c>
      <c r="E89" s="212" t="s">
        <v>80</v>
      </c>
      <c r="F89" s="212" t="s">
        <v>151</v>
      </c>
      <c r="G89" s="199"/>
      <c r="H89" s="199"/>
      <c r="I89" s="202"/>
      <c r="J89" s="213">
        <f>BK89</f>
        <v>0</v>
      </c>
      <c r="K89" s="199"/>
      <c r="L89" s="204"/>
      <c r="M89" s="205"/>
      <c r="N89" s="206"/>
      <c r="O89" s="206"/>
      <c r="P89" s="207">
        <f>SUM(P90:P109)</f>
        <v>0</v>
      </c>
      <c r="Q89" s="206"/>
      <c r="R89" s="207">
        <f>SUM(R90:R109)</f>
        <v>7.2706307999999895</v>
      </c>
      <c r="S89" s="206"/>
      <c r="T89" s="208">
        <f>SUM(T90:T109)</f>
        <v>0</v>
      </c>
      <c r="U89" s="12"/>
      <c r="V89" s="12"/>
      <c r="W89" s="12"/>
      <c r="X89" s="12"/>
      <c r="Y89" s="12"/>
      <c r="Z89" s="12"/>
      <c r="AA89" s="12"/>
      <c r="AB89" s="12"/>
      <c r="AC89" s="12"/>
      <c r="AD89" s="12"/>
      <c r="AE89" s="12"/>
      <c r="AR89" s="209" t="s">
        <v>80</v>
      </c>
      <c r="AT89" s="210" t="s">
        <v>72</v>
      </c>
      <c r="AU89" s="210" t="s">
        <v>80</v>
      </c>
      <c r="AY89" s="209" t="s">
        <v>150</v>
      </c>
      <c r="BK89" s="211">
        <f>SUM(BK90:BK109)</f>
        <v>0</v>
      </c>
    </row>
    <row r="90" s="2" customFormat="1" ht="24.15" customHeight="1">
      <c r="A90" s="39"/>
      <c r="B90" s="40"/>
      <c r="C90" s="214" t="s">
        <v>80</v>
      </c>
      <c r="D90" s="214" t="s">
        <v>152</v>
      </c>
      <c r="E90" s="215" t="s">
        <v>623</v>
      </c>
      <c r="F90" s="216" t="s">
        <v>624</v>
      </c>
      <c r="G90" s="217" t="s">
        <v>261</v>
      </c>
      <c r="H90" s="218">
        <v>1520</v>
      </c>
      <c r="I90" s="219"/>
      <c r="J90" s="220">
        <f>ROUND(I90*H90,2)</f>
        <v>0</v>
      </c>
      <c r="K90" s="216" t="s">
        <v>625</v>
      </c>
      <c r="L90" s="45"/>
      <c r="M90" s="221" t="s">
        <v>19</v>
      </c>
      <c r="N90" s="222" t="s">
        <v>46</v>
      </c>
      <c r="O90" s="86"/>
      <c r="P90" s="223">
        <f>O90*H90</f>
        <v>0</v>
      </c>
      <c r="Q90" s="223">
        <v>0</v>
      </c>
      <c r="R90" s="223">
        <f>Q90*H90</f>
        <v>0</v>
      </c>
      <c r="S90" s="223">
        <v>0</v>
      </c>
      <c r="T90" s="224">
        <f>S90*H90</f>
        <v>0</v>
      </c>
      <c r="U90" s="39"/>
      <c r="V90" s="39"/>
      <c r="W90" s="39"/>
      <c r="X90" s="39"/>
      <c r="Y90" s="39"/>
      <c r="Z90" s="39"/>
      <c r="AA90" s="39"/>
      <c r="AB90" s="39"/>
      <c r="AC90" s="39"/>
      <c r="AD90" s="39"/>
      <c r="AE90" s="39"/>
      <c r="AR90" s="225" t="s">
        <v>156</v>
      </c>
      <c r="AT90" s="225" t="s">
        <v>152</v>
      </c>
      <c r="AU90" s="225" t="s">
        <v>82</v>
      </c>
      <c r="AY90" s="18" t="s">
        <v>150</v>
      </c>
      <c r="BE90" s="226">
        <f>IF(N90="základní",J90,0)</f>
        <v>0</v>
      </c>
      <c r="BF90" s="226">
        <f>IF(N90="snížená",J90,0)</f>
        <v>0</v>
      </c>
      <c r="BG90" s="226">
        <f>IF(N90="zákl. přenesená",J90,0)</f>
        <v>0</v>
      </c>
      <c r="BH90" s="226">
        <f>IF(N90="sníž. přenesená",J90,0)</f>
        <v>0</v>
      </c>
      <c r="BI90" s="226">
        <f>IF(N90="nulová",J90,0)</f>
        <v>0</v>
      </c>
      <c r="BJ90" s="18" t="s">
        <v>156</v>
      </c>
      <c r="BK90" s="226">
        <f>ROUND(I90*H90,2)</f>
        <v>0</v>
      </c>
      <c r="BL90" s="18" t="s">
        <v>156</v>
      </c>
      <c r="BM90" s="225" t="s">
        <v>626</v>
      </c>
    </row>
    <row r="91" s="2" customFormat="1">
      <c r="A91" s="39"/>
      <c r="B91" s="40"/>
      <c r="C91" s="41"/>
      <c r="D91" s="227" t="s">
        <v>158</v>
      </c>
      <c r="E91" s="41"/>
      <c r="F91" s="228" t="s">
        <v>627</v>
      </c>
      <c r="G91" s="41"/>
      <c r="H91" s="41"/>
      <c r="I91" s="229"/>
      <c r="J91" s="41"/>
      <c r="K91" s="41"/>
      <c r="L91" s="45"/>
      <c r="M91" s="230"/>
      <c r="N91" s="231"/>
      <c r="O91" s="86"/>
      <c r="P91" s="86"/>
      <c r="Q91" s="86"/>
      <c r="R91" s="86"/>
      <c r="S91" s="86"/>
      <c r="T91" s="87"/>
      <c r="U91" s="39"/>
      <c r="V91" s="39"/>
      <c r="W91" s="39"/>
      <c r="X91" s="39"/>
      <c r="Y91" s="39"/>
      <c r="Z91" s="39"/>
      <c r="AA91" s="39"/>
      <c r="AB91" s="39"/>
      <c r="AC91" s="39"/>
      <c r="AD91" s="39"/>
      <c r="AE91" s="39"/>
      <c r="AT91" s="18" t="s">
        <v>158</v>
      </c>
      <c r="AU91" s="18" t="s">
        <v>82</v>
      </c>
    </row>
    <row r="92" s="2" customFormat="1">
      <c r="A92" s="39"/>
      <c r="B92" s="40"/>
      <c r="C92" s="41"/>
      <c r="D92" s="247" t="s">
        <v>198</v>
      </c>
      <c r="E92" s="41"/>
      <c r="F92" s="248" t="s">
        <v>628</v>
      </c>
      <c r="G92" s="41"/>
      <c r="H92" s="41"/>
      <c r="I92" s="229"/>
      <c r="J92" s="41"/>
      <c r="K92" s="41"/>
      <c r="L92" s="45"/>
      <c r="M92" s="230"/>
      <c r="N92" s="231"/>
      <c r="O92" s="86"/>
      <c r="P92" s="86"/>
      <c r="Q92" s="86"/>
      <c r="R92" s="86"/>
      <c r="S92" s="86"/>
      <c r="T92" s="87"/>
      <c r="U92" s="39"/>
      <c r="V92" s="39"/>
      <c r="W92" s="39"/>
      <c r="X92" s="39"/>
      <c r="Y92" s="39"/>
      <c r="Z92" s="39"/>
      <c r="AA92" s="39"/>
      <c r="AB92" s="39"/>
      <c r="AC92" s="39"/>
      <c r="AD92" s="39"/>
      <c r="AE92" s="39"/>
      <c r="AT92" s="18" t="s">
        <v>198</v>
      </c>
      <c r="AU92" s="18" t="s">
        <v>82</v>
      </c>
    </row>
    <row r="93" s="13" customFormat="1">
      <c r="A93" s="13"/>
      <c r="B93" s="233"/>
      <c r="C93" s="234"/>
      <c r="D93" s="227" t="s">
        <v>161</v>
      </c>
      <c r="E93" s="235" t="s">
        <v>19</v>
      </c>
      <c r="F93" s="236" t="s">
        <v>629</v>
      </c>
      <c r="G93" s="234"/>
      <c r="H93" s="237">
        <v>1520</v>
      </c>
      <c r="I93" s="238"/>
      <c r="J93" s="234"/>
      <c r="K93" s="234"/>
      <c r="L93" s="239"/>
      <c r="M93" s="240"/>
      <c r="N93" s="241"/>
      <c r="O93" s="241"/>
      <c r="P93" s="241"/>
      <c r="Q93" s="241"/>
      <c r="R93" s="241"/>
      <c r="S93" s="241"/>
      <c r="T93" s="242"/>
      <c r="U93" s="13"/>
      <c r="V93" s="13"/>
      <c r="W93" s="13"/>
      <c r="X93" s="13"/>
      <c r="Y93" s="13"/>
      <c r="Z93" s="13"/>
      <c r="AA93" s="13"/>
      <c r="AB93" s="13"/>
      <c r="AC93" s="13"/>
      <c r="AD93" s="13"/>
      <c r="AE93" s="13"/>
      <c r="AT93" s="243" t="s">
        <v>161</v>
      </c>
      <c r="AU93" s="243" t="s">
        <v>82</v>
      </c>
      <c r="AV93" s="13" t="s">
        <v>82</v>
      </c>
      <c r="AW93" s="13" t="s">
        <v>35</v>
      </c>
      <c r="AX93" s="13" t="s">
        <v>80</v>
      </c>
      <c r="AY93" s="243" t="s">
        <v>150</v>
      </c>
    </row>
    <row r="94" s="2" customFormat="1" ht="16.5" customHeight="1">
      <c r="A94" s="39"/>
      <c r="B94" s="40"/>
      <c r="C94" s="214" t="s">
        <v>82</v>
      </c>
      <c r="D94" s="214" t="s">
        <v>152</v>
      </c>
      <c r="E94" s="215" t="s">
        <v>153</v>
      </c>
      <c r="F94" s="216" t="s">
        <v>154</v>
      </c>
      <c r="G94" s="217" t="s">
        <v>155</v>
      </c>
      <c r="H94" s="218">
        <v>1950</v>
      </c>
      <c r="I94" s="219"/>
      <c r="J94" s="220">
        <f>ROUND(I94*H94,2)</f>
        <v>0</v>
      </c>
      <c r="K94" s="216" t="s">
        <v>19</v>
      </c>
      <c r="L94" s="45"/>
      <c r="M94" s="221" t="s">
        <v>19</v>
      </c>
      <c r="N94" s="222" t="s">
        <v>46</v>
      </c>
      <c r="O94" s="86"/>
      <c r="P94" s="223">
        <f>O94*H94</f>
        <v>0</v>
      </c>
      <c r="Q94" s="223">
        <v>0.0037285286153846101</v>
      </c>
      <c r="R94" s="223">
        <f>Q94*H94</f>
        <v>7.2706307999999895</v>
      </c>
      <c r="S94" s="223">
        <v>0</v>
      </c>
      <c r="T94" s="224">
        <f>S94*H94</f>
        <v>0</v>
      </c>
      <c r="U94" s="39"/>
      <c r="V94" s="39"/>
      <c r="W94" s="39"/>
      <c r="X94" s="39"/>
      <c r="Y94" s="39"/>
      <c r="Z94" s="39"/>
      <c r="AA94" s="39"/>
      <c r="AB94" s="39"/>
      <c r="AC94" s="39"/>
      <c r="AD94" s="39"/>
      <c r="AE94" s="39"/>
      <c r="AR94" s="225" t="s">
        <v>156</v>
      </c>
      <c r="AT94" s="225" t="s">
        <v>152</v>
      </c>
      <c r="AU94" s="225" t="s">
        <v>82</v>
      </c>
      <c r="AY94" s="18" t="s">
        <v>150</v>
      </c>
      <c r="BE94" s="226">
        <f>IF(N94="základní",J94,0)</f>
        <v>0</v>
      </c>
      <c r="BF94" s="226">
        <f>IF(N94="snížená",J94,0)</f>
        <v>0</v>
      </c>
      <c r="BG94" s="226">
        <f>IF(N94="zákl. přenesená",J94,0)</f>
        <v>0</v>
      </c>
      <c r="BH94" s="226">
        <f>IF(N94="sníž. přenesená",J94,0)</f>
        <v>0</v>
      </c>
      <c r="BI94" s="226">
        <f>IF(N94="nulová",J94,0)</f>
        <v>0</v>
      </c>
      <c r="BJ94" s="18" t="s">
        <v>156</v>
      </c>
      <c r="BK94" s="226">
        <f>ROUND(I94*H94,2)</f>
        <v>0</v>
      </c>
      <c r="BL94" s="18" t="s">
        <v>156</v>
      </c>
      <c r="BM94" s="225" t="s">
        <v>630</v>
      </c>
    </row>
    <row r="95" s="2" customFormat="1">
      <c r="A95" s="39"/>
      <c r="B95" s="40"/>
      <c r="C95" s="41"/>
      <c r="D95" s="227" t="s">
        <v>158</v>
      </c>
      <c r="E95" s="41"/>
      <c r="F95" s="228" t="s">
        <v>154</v>
      </c>
      <c r="G95" s="41"/>
      <c r="H95" s="41"/>
      <c r="I95" s="229"/>
      <c r="J95" s="41"/>
      <c r="K95" s="41"/>
      <c r="L95" s="45"/>
      <c r="M95" s="230"/>
      <c r="N95" s="231"/>
      <c r="O95" s="86"/>
      <c r="P95" s="86"/>
      <c r="Q95" s="86"/>
      <c r="R95" s="86"/>
      <c r="S95" s="86"/>
      <c r="T95" s="87"/>
      <c r="U95" s="39"/>
      <c r="V95" s="39"/>
      <c r="W95" s="39"/>
      <c r="X95" s="39"/>
      <c r="Y95" s="39"/>
      <c r="Z95" s="39"/>
      <c r="AA95" s="39"/>
      <c r="AB95" s="39"/>
      <c r="AC95" s="39"/>
      <c r="AD95" s="39"/>
      <c r="AE95" s="39"/>
      <c r="AT95" s="18" t="s">
        <v>158</v>
      </c>
      <c r="AU95" s="18" t="s">
        <v>82</v>
      </c>
    </row>
    <row r="96" s="2" customFormat="1">
      <c r="A96" s="39"/>
      <c r="B96" s="40"/>
      <c r="C96" s="41"/>
      <c r="D96" s="227" t="s">
        <v>159</v>
      </c>
      <c r="E96" s="41"/>
      <c r="F96" s="232" t="s">
        <v>631</v>
      </c>
      <c r="G96" s="41"/>
      <c r="H96" s="41"/>
      <c r="I96" s="229"/>
      <c r="J96" s="41"/>
      <c r="K96" s="41"/>
      <c r="L96" s="45"/>
      <c r="M96" s="230"/>
      <c r="N96" s="231"/>
      <c r="O96" s="86"/>
      <c r="P96" s="86"/>
      <c r="Q96" s="86"/>
      <c r="R96" s="86"/>
      <c r="S96" s="86"/>
      <c r="T96" s="87"/>
      <c r="U96" s="39"/>
      <c r="V96" s="39"/>
      <c r="W96" s="39"/>
      <c r="X96" s="39"/>
      <c r="Y96" s="39"/>
      <c r="Z96" s="39"/>
      <c r="AA96" s="39"/>
      <c r="AB96" s="39"/>
      <c r="AC96" s="39"/>
      <c r="AD96" s="39"/>
      <c r="AE96" s="39"/>
      <c r="AT96" s="18" t="s">
        <v>159</v>
      </c>
      <c r="AU96" s="18" t="s">
        <v>82</v>
      </c>
    </row>
    <row r="97" s="13" customFormat="1">
      <c r="A97" s="13"/>
      <c r="B97" s="233"/>
      <c r="C97" s="234"/>
      <c r="D97" s="227" t="s">
        <v>161</v>
      </c>
      <c r="E97" s="235" t="s">
        <v>19</v>
      </c>
      <c r="F97" s="236" t="s">
        <v>632</v>
      </c>
      <c r="G97" s="234"/>
      <c r="H97" s="237">
        <v>1950</v>
      </c>
      <c r="I97" s="238"/>
      <c r="J97" s="234"/>
      <c r="K97" s="234"/>
      <c r="L97" s="239"/>
      <c r="M97" s="240"/>
      <c r="N97" s="241"/>
      <c r="O97" s="241"/>
      <c r="P97" s="241"/>
      <c r="Q97" s="241"/>
      <c r="R97" s="241"/>
      <c r="S97" s="241"/>
      <c r="T97" s="242"/>
      <c r="U97" s="13"/>
      <c r="V97" s="13"/>
      <c r="W97" s="13"/>
      <c r="X97" s="13"/>
      <c r="Y97" s="13"/>
      <c r="Z97" s="13"/>
      <c r="AA97" s="13"/>
      <c r="AB97" s="13"/>
      <c r="AC97" s="13"/>
      <c r="AD97" s="13"/>
      <c r="AE97" s="13"/>
      <c r="AT97" s="243" t="s">
        <v>161</v>
      </c>
      <c r="AU97" s="243" t="s">
        <v>82</v>
      </c>
      <c r="AV97" s="13" t="s">
        <v>82</v>
      </c>
      <c r="AW97" s="13" t="s">
        <v>35</v>
      </c>
      <c r="AX97" s="13" t="s">
        <v>80</v>
      </c>
      <c r="AY97" s="243" t="s">
        <v>150</v>
      </c>
    </row>
    <row r="98" s="2" customFormat="1" ht="49.05" customHeight="1">
      <c r="A98" s="39"/>
      <c r="B98" s="40"/>
      <c r="C98" s="214" t="s">
        <v>168</v>
      </c>
      <c r="D98" s="214" t="s">
        <v>152</v>
      </c>
      <c r="E98" s="215" t="s">
        <v>164</v>
      </c>
      <c r="F98" s="216" t="s">
        <v>165</v>
      </c>
      <c r="G98" s="217" t="s">
        <v>155</v>
      </c>
      <c r="H98" s="218">
        <v>1950</v>
      </c>
      <c r="I98" s="219"/>
      <c r="J98" s="220">
        <f>ROUND(I98*H98,2)</f>
        <v>0</v>
      </c>
      <c r="K98" s="216" t="s">
        <v>19</v>
      </c>
      <c r="L98" s="45"/>
      <c r="M98" s="221" t="s">
        <v>19</v>
      </c>
      <c r="N98" s="222" t="s">
        <v>46</v>
      </c>
      <c r="O98" s="86"/>
      <c r="P98" s="223">
        <f>O98*H98</f>
        <v>0</v>
      </c>
      <c r="Q98" s="223">
        <v>0</v>
      </c>
      <c r="R98" s="223">
        <f>Q98*H98</f>
        <v>0</v>
      </c>
      <c r="S98" s="223">
        <v>0</v>
      </c>
      <c r="T98" s="224">
        <f>S98*H98</f>
        <v>0</v>
      </c>
      <c r="U98" s="39"/>
      <c r="V98" s="39"/>
      <c r="W98" s="39"/>
      <c r="X98" s="39"/>
      <c r="Y98" s="39"/>
      <c r="Z98" s="39"/>
      <c r="AA98" s="39"/>
      <c r="AB98" s="39"/>
      <c r="AC98" s="39"/>
      <c r="AD98" s="39"/>
      <c r="AE98" s="39"/>
      <c r="AR98" s="225" t="s">
        <v>156</v>
      </c>
      <c r="AT98" s="225" t="s">
        <v>152</v>
      </c>
      <c r="AU98" s="225" t="s">
        <v>82</v>
      </c>
      <c r="AY98" s="18" t="s">
        <v>150</v>
      </c>
      <c r="BE98" s="226">
        <f>IF(N98="základní",J98,0)</f>
        <v>0</v>
      </c>
      <c r="BF98" s="226">
        <f>IF(N98="snížená",J98,0)</f>
        <v>0</v>
      </c>
      <c r="BG98" s="226">
        <f>IF(N98="zákl. přenesená",J98,0)</f>
        <v>0</v>
      </c>
      <c r="BH98" s="226">
        <f>IF(N98="sníž. přenesená",J98,0)</f>
        <v>0</v>
      </c>
      <c r="BI98" s="226">
        <f>IF(N98="nulová",J98,0)</f>
        <v>0</v>
      </c>
      <c r="BJ98" s="18" t="s">
        <v>156</v>
      </c>
      <c r="BK98" s="226">
        <f>ROUND(I98*H98,2)</f>
        <v>0</v>
      </c>
      <c r="BL98" s="18" t="s">
        <v>156</v>
      </c>
      <c r="BM98" s="225" t="s">
        <v>633</v>
      </c>
    </row>
    <row r="99" s="2" customFormat="1">
      <c r="A99" s="39"/>
      <c r="B99" s="40"/>
      <c r="C99" s="41"/>
      <c r="D99" s="227" t="s">
        <v>158</v>
      </c>
      <c r="E99" s="41"/>
      <c r="F99" s="228" t="s">
        <v>165</v>
      </c>
      <c r="G99" s="41"/>
      <c r="H99" s="41"/>
      <c r="I99" s="229"/>
      <c r="J99" s="41"/>
      <c r="K99" s="41"/>
      <c r="L99" s="45"/>
      <c r="M99" s="230"/>
      <c r="N99" s="231"/>
      <c r="O99" s="86"/>
      <c r="P99" s="86"/>
      <c r="Q99" s="86"/>
      <c r="R99" s="86"/>
      <c r="S99" s="86"/>
      <c r="T99" s="87"/>
      <c r="U99" s="39"/>
      <c r="V99" s="39"/>
      <c r="W99" s="39"/>
      <c r="X99" s="39"/>
      <c r="Y99" s="39"/>
      <c r="Z99" s="39"/>
      <c r="AA99" s="39"/>
      <c r="AB99" s="39"/>
      <c r="AC99" s="39"/>
      <c r="AD99" s="39"/>
      <c r="AE99" s="39"/>
      <c r="AT99" s="18" t="s">
        <v>158</v>
      </c>
      <c r="AU99" s="18" t="s">
        <v>82</v>
      </c>
    </row>
    <row r="100" s="2" customFormat="1">
      <c r="A100" s="39"/>
      <c r="B100" s="40"/>
      <c r="C100" s="41"/>
      <c r="D100" s="227" t="s">
        <v>159</v>
      </c>
      <c r="E100" s="41"/>
      <c r="F100" s="232" t="s">
        <v>634</v>
      </c>
      <c r="G100" s="41"/>
      <c r="H100" s="41"/>
      <c r="I100" s="229"/>
      <c r="J100" s="41"/>
      <c r="K100" s="41"/>
      <c r="L100" s="45"/>
      <c r="M100" s="230"/>
      <c r="N100" s="231"/>
      <c r="O100" s="86"/>
      <c r="P100" s="86"/>
      <c r="Q100" s="86"/>
      <c r="R100" s="86"/>
      <c r="S100" s="86"/>
      <c r="T100" s="87"/>
      <c r="U100" s="39"/>
      <c r="V100" s="39"/>
      <c r="W100" s="39"/>
      <c r="X100" s="39"/>
      <c r="Y100" s="39"/>
      <c r="Z100" s="39"/>
      <c r="AA100" s="39"/>
      <c r="AB100" s="39"/>
      <c r="AC100" s="39"/>
      <c r="AD100" s="39"/>
      <c r="AE100" s="39"/>
      <c r="AT100" s="18" t="s">
        <v>159</v>
      </c>
      <c r="AU100" s="18" t="s">
        <v>82</v>
      </c>
    </row>
    <row r="101" s="13" customFormat="1">
      <c r="A101" s="13"/>
      <c r="B101" s="233"/>
      <c r="C101" s="234"/>
      <c r="D101" s="227" t="s">
        <v>161</v>
      </c>
      <c r="E101" s="235" t="s">
        <v>19</v>
      </c>
      <c r="F101" s="236" t="s">
        <v>635</v>
      </c>
      <c r="G101" s="234"/>
      <c r="H101" s="237">
        <v>1950</v>
      </c>
      <c r="I101" s="238"/>
      <c r="J101" s="234"/>
      <c r="K101" s="234"/>
      <c r="L101" s="239"/>
      <c r="M101" s="240"/>
      <c r="N101" s="241"/>
      <c r="O101" s="241"/>
      <c r="P101" s="241"/>
      <c r="Q101" s="241"/>
      <c r="R101" s="241"/>
      <c r="S101" s="241"/>
      <c r="T101" s="242"/>
      <c r="U101" s="13"/>
      <c r="V101" s="13"/>
      <c r="W101" s="13"/>
      <c r="X101" s="13"/>
      <c r="Y101" s="13"/>
      <c r="Z101" s="13"/>
      <c r="AA101" s="13"/>
      <c r="AB101" s="13"/>
      <c r="AC101" s="13"/>
      <c r="AD101" s="13"/>
      <c r="AE101" s="13"/>
      <c r="AT101" s="243" t="s">
        <v>161</v>
      </c>
      <c r="AU101" s="243" t="s">
        <v>82</v>
      </c>
      <c r="AV101" s="13" t="s">
        <v>82</v>
      </c>
      <c r="AW101" s="13" t="s">
        <v>35</v>
      </c>
      <c r="AX101" s="13" t="s">
        <v>80</v>
      </c>
      <c r="AY101" s="243" t="s">
        <v>150</v>
      </c>
    </row>
    <row r="102" s="2" customFormat="1" ht="24.15" customHeight="1">
      <c r="A102" s="39"/>
      <c r="B102" s="40"/>
      <c r="C102" s="214" t="s">
        <v>156</v>
      </c>
      <c r="D102" s="214" t="s">
        <v>152</v>
      </c>
      <c r="E102" s="215" t="s">
        <v>169</v>
      </c>
      <c r="F102" s="216" t="s">
        <v>170</v>
      </c>
      <c r="G102" s="217" t="s">
        <v>155</v>
      </c>
      <c r="H102" s="218">
        <v>1950</v>
      </c>
      <c r="I102" s="219"/>
      <c r="J102" s="220">
        <f>ROUND(I102*H102,2)</f>
        <v>0</v>
      </c>
      <c r="K102" s="216" t="s">
        <v>19</v>
      </c>
      <c r="L102" s="45"/>
      <c r="M102" s="221" t="s">
        <v>19</v>
      </c>
      <c r="N102" s="222" t="s">
        <v>46</v>
      </c>
      <c r="O102" s="86"/>
      <c r="P102" s="223">
        <f>O102*H102</f>
        <v>0</v>
      </c>
      <c r="Q102" s="223">
        <v>0</v>
      </c>
      <c r="R102" s="223">
        <f>Q102*H102</f>
        <v>0</v>
      </c>
      <c r="S102" s="223">
        <v>0</v>
      </c>
      <c r="T102" s="224">
        <f>S102*H102</f>
        <v>0</v>
      </c>
      <c r="U102" s="39"/>
      <c r="V102" s="39"/>
      <c r="W102" s="39"/>
      <c r="X102" s="39"/>
      <c r="Y102" s="39"/>
      <c r="Z102" s="39"/>
      <c r="AA102" s="39"/>
      <c r="AB102" s="39"/>
      <c r="AC102" s="39"/>
      <c r="AD102" s="39"/>
      <c r="AE102" s="39"/>
      <c r="AR102" s="225" t="s">
        <v>156</v>
      </c>
      <c r="AT102" s="225" t="s">
        <v>152</v>
      </c>
      <c r="AU102" s="225" t="s">
        <v>82</v>
      </c>
      <c r="AY102" s="18" t="s">
        <v>150</v>
      </c>
      <c r="BE102" s="226">
        <f>IF(N102="základní",J102,0)</f>
        <v>0</v>
      </c>
      <c r="BF102" s="226">
        <f>IF(N102="snížená",J102,0)</f>
        <v>0</v>
      </c>
      <c r="BG102" s="226">
        <f>IF(N102="zákl. přenesená",J102,0)</f>
        <v>0</v>
      </c>
      <c r="BH102" s="226">
        <f>IF(N102="sníž. přenesená",J102,0)</f>
        <v>0</v>
      </c>
      <c r="BI102" s="226">
        <f>IF(N102="nulová",J102,0)</f>
        <v>0</v>
      </c>
      <c r="BJ102" s="18" t="s">
        <v>156</v>
      </c>
      <c r="BK102" s="226">
        <f>ROUND(I102*H102,2)</f>
        <v>0</v>
      </c>
      <c r="BL102" s="18" t="s">
        <v>156</v>
      </c>
      <c r="BM102" s="225" t="s">
        <v>636</v>
      </c>
    </row>
    <row r="103" s="2" customFormat="1">
      <c r="A103" s="39"/>
      <c r="B103" s="40"/>
      <c r="C103" s="41"/>
      <c r="D103" s="227" t="s">
        <v>158</v>
      </c>
      <c r="E103" s="41"/>
      <c r="F103" s="228" t="s">
        <v>170</v>
      </c>
      <c r="G103" s="41"/>
      <c r="H103" s="41"/>
      <c r="I103" s="229"/>
      <c r="J103" s="41"/>
      <c r="K103" s="41"/>
      <c r="L103" s="45"/>
      <c r="M103" s="230"/>
      <c r="N103" s="231"/>
      <c r="O103" s="86"/>
      <c r="P103" s="86"/>
      <c r="Q103" s="86"/>
      <c r="R103" s="86"/>
      <c r="S103" s="86"/>
      <c r="T103" s="87"/>
      <c r="U103" s="39"/>
      <c r="V103" s="39"/>
      <c r="W103" s="39"/>
      <c r="X103" s="39"/>
      <c r="Y103" s="39"/>
      <c r="Z103" s="39"/>
      <c r="AA103" s="39"/>
      <c r="AB103" s="39"/>
      <c r="AC103" s="39"/>
      <c r="AD103" s="39"/>
      <c r="AE103" s="39"/>
      <c r="AT103" s="18" t="s">
        <v>158</v>
      </c>
      <c r="AU103" s="18" t="s">
        <v>82</v>
      </c>
    </row>
    <row r="104" s="2" customFormat="1">
      <c r="A104" s="39"/>
      <c r="B104" s="40"/>
      <c r="C104" s="41"/>
      <c r="D104" s="227" t="s">
        <v>159</v>
      </c>
      <c r="E104" s="41"/>
      <c r="F104" s="232" t="s">
        <v>637</v>
      </c>
      <c r="G104" s="41"/>
      <c r="H104" s="41"/>
      <c r="I104" s="229"/>
      <c r="J104" s="41"/>
      <c r="K104" s="41"/>
      <c r="L104" s="45"/>
      <c r="M104" s="230"/>
      <c r="N104" s="231"/>
      <c r="O104" s="86"/>
      <c r="P104" s="86"/>
      <c r="Q104" s="86"/>
      <c r="R104" s="86"/>
      <c r="S104" s="86"/>
      <c r="T104" s="87"/>
      <c r="U104" s="39"/>
      <c r="V104" s="39"/>
      <c r="W104" s="39"/>
      <c r="X104" s="39"/>
      <c r="Y104" s="39"/>
      <c r="Z104" s="39"/>
      <c r="AA104" s="39"/>
      <c r="AB104" s="39"/>
      <c r="AC104" s="39"/>
      <c r="AD104" s="39"/>
      <c r="AE104" s="39"/>
      <c r="AT104" s="18" t="s">
        <v>159</v>
      </c>
      <c r="AU104" s="18" t="s">
        <v>82</v>
      </c>
    </row>
    <row r="105" s="13" customFormat="1">
      <c r="A105" s="13"/>
      <c r="B105" s="233"/>
      <c r="C105" s="234"/>
      <c r="D105" s="227" t="s">
        <v>161</v>
      </c>
      <c r="E105" s="235" t="s">
        <v>19</v>
      </c>
      <c r="F105" s="236" t="s">
        <v>635</v>
      </c>
      <c r="G105" s="234"/>
      <c r="H105" s="237">
        <v>1950</v>
      </c>
      <c r="I105" s="238"/>
      <c r="J105" s="234"/>
      <c r="K105" s="234"/>
      <c r="L105" s="239"/>
      <c r="M105" s="240"/>
      <c r="N105" s="241"/>
      <c r="O105" s="241"/>
      <c r="P105" s="241"/>
      <c r="Q105" s="241"/>
      <c r="R105" s="241"/>
      <c r="S105" s="241"/>
      <c r="T105" s="242"/>
      <c r="U105" s="13"/>
      <c r="V105" s="13"/>
      <c r="W105" s="13"/>
      <c r="X105" s="13"/>
      <c r="Y105" s="13"/>
      <c r="Z105" s="13"/>
      <c r="AA105" s="13"/>
      <c r="AB105" s="13"/>
      <c r="AC105" s="13"/>
      <c r="AD105" s="13"/>
      <c r="AE105" s="13"/>
      <c r="AT105" s="243" t="s">
        <v>161</v>
      </c>
      <c r="AU105" s="243" t="s">
        <v>82</v>
      </c>
      <c r="AV105" s="13" t="s">
        <v>82</v>
      </c>
      <c r="AW105" s="13" t="s">
        <v>35</v>
      </c>
      <c r="AX105" s="13" t="s">
        <v>80</v>
      </c>
      <c r="AY105" s="243" t="s">
        <v>150</v>
      </c>
    </row>
    <row r="106" s="2" customFormat="1" ht="16.5" customHeight="1">
      <c r="A106" s="39"/>
      <c r="B106" s="40"/>
      <c r="C106" s="214" t="s">
        <v>211</v>
      </c>
      <c r="D106" s="214" t="s">
        <v>152</v>
      </c>
      <c r="E106" s="215" t="s">
        <v>174</v>
      </c>
      <c r="F106" s="216" t="s">
        <v>175</v>
      </c>
      <c r="G106" s="217" t="s">
        <v>155</v>
      </c>
      <c r="H106" s="218">
        <v>-1950</v>
      </c>
      <c r="I106" s="219"/>
      <c r="J106" s="220">
        <f>ROUND(I106*H106,2)</f>
        <v>0</v>
      </c>
      <c r="K106" s="216" t="s">
        <v>19</v>
      </c>
      <c r="L106" s="45"/>
      <c r="M106" s="221" t="s">
        <v>19</v>
      </c>
      <c r="N106" s="222" t="s">
        <v>46</v>
      </c>
      <c r="O106" s="86"/>
      <c r="P106" s="223">
        <f>O106*H106</f>
        <v>0</v>
      </c>
      <c r="Q106" s="223">
        <v>0</v>
      </c>
      <c r="R106" s="223">
        <f>Q106*H106</f>
        <v>0</v>
      </c>
      <c r="S106" s="223">
        <v>0</v>
      </c>
      <c r="T106" s="224">
        <f>S106*H106</f>
        <v>0</v>
      </c>
      <c r="U106" s="39"/>
      <c r="V106" s="39"/>
      <c r="W106" s="39"/>
      <c r="X106" s="39"/>
      <c r="Y106" s="39"/>
      <c r="Z106" s="39"/>
      <c r="AA106" s="39"/>
      <c r="AB106" s="39"/>
      <c r="AC106" s="39"/>
      <c r="AD106" s="39"/>
      <c r="AE106" s="39"/>
      <c r="AR106" s="225" t="s">
        <v>156</v>
      </c>
      <c r="AT106" s="225" t="s">
        <v>152</v>
      </c>
      <c r="AU106" s="225" t="s">
        <v>82</v>
      </c>
      <c r="AY106" s="18" t="s">
        <v>150</v>
      </c>
      <c r="BE106" s="226">
        <f>IF(N106="základní",J106,0)</f>
        <v>0</v>
      </c>
      <c r="BF106" s="226">
        <f>IF(N106="snížená",J106,0)</f>
        <v>0</v>
      </c>
      <c r="BG106" s="226">
        <f>IF(N106="zákl. přenesená",J106,0)</f>
        <v>0</v>
      </c>
      <c r="BH106" s="226">
        <f>IF(N106="sníž. přenesená",J106,0)</f>
        <v>0</v>
      </c>
      <c r="BI106" s="226">
        <f>IF(N106="nulová",J106,0)</f>
        <v>0</v>
      </c>
      <c r="BJ106" s="18" t="s">
        <v>156</v>
      </c>
      <c r="BK106" s="226">
        <f>ROUND(I106*H106,2)</f>
        <v>0</v>
      </c>
      <c r="BL106" s="18" t="s">
        <v>156</v>
      </c>
      <c r="BM106" s="225" t="s">
        <v>638</v>
      </c>
    </row>
    <row r="107" s="2" customFormat="1">
      <c r="A107" s="39"/>
      <c r="B107" s="40"/>
      <c r="C107" s="41"/>
      <c r="D107" s="227" t="s">
        <v>158</v>
      </c>
      <c r="E107" s="41"/>
      <c r="F107" s="228" t="s">
        <v>175</v>
      </c>
      <c r="G107" s="41"/>
      <c r="H107" s="41"/>
      <c r="I107" s="229"/>
      <c r="J107" s="41"/>
      <c r="K107" s="41"/>
      <c r="L107" s="45"/>
      <c r="M107" s="230"/>
      <c r="N107" s="231"/>
      <c r="O107" s="86"/>
      <c r="P107" s="86"/>
      <c r="Q107" s="86"/>
      <c r="R107" s="86"/>
      <c r="S107" s="86"/>
      <c r="T107" s="87"/>
      <c r="U107" s="39"/>
      <c r="V107" s="39"/>
      <c r="W107" s="39"/>
      <c r="X107" s="39"/>
      <c r="Y107" s="39"/>
      <c r="Z107" s="39"/>
      <c r="AA107" s="39"/>
      <c r="AB107" s="39"/>
      <c r="AC107" s="39"/>
      <c r="AD107" s="39"/>
      <c r="AE107" s="39"/>
      <c r="AT107" s="18" t="s">
        <v>158</v>
      </c>
      <c r="AU107" s="18" t="s">
        <v>82</v>
      </c>
    </row>
    <row r="108" s="2" customFormat="1">
      <c r="A108" s="39"/>
      <c r="B108" s="40"/>
      <c r="C108" s="41"/>
      <c r="D108" s="227" t="s">
        <v>159</v>
      </c>
      <c r="E108" s="41"/>
      <c r="F108" s="232" t="s">
        <v>177</v>
      </c>
      <c r="G108" s="41"/>
      <c r="H108" s="41"/>
      <c r="I108" s="229"/>
      <c r="J108" s="41"/>
      <c r="K108" s="41"/>
      <c r="L108" s="45"/>
      <c r="M108" s="230"/>
      <c r="N108" s="231"/>
      <c r="O108" s="86"/>
      <c r="P108" s="86"/>
      <c r="Q108" s="86"/>
      <c r="R108" s="86"/>
      <c r="S108" s="86"/>
      <c r="T108" s="87"/>
      <c r="U108" s="39"/>
      <c r="V108" s="39"/>
      <c r="W108" s="39"/>
      <c r="X108" s="39"/>
      <c r="Y108" s="39"/>
      <c r="Z108" s="39"/>
      <c r="AA108" s="39"/>
      <c r="AB108" s="39"/>
      <c r="AC108" s="39"/>
      <c r="AD108" s="39"/>
      <c r="AE108" s="39"/>
      <c r="AT108" s="18" t="s">
        <v>159</v>
      </c>
      <c r="AU108" s="18" t="s">
        <v>82</v>
      </c>
    </row>
    <row r="109" s="13" customFormat="1">
      <c r="A109" s="13"/>
      <c r="B109" s="233"/>
      <c r="C109" s="234"/>
      <c r="D109" s="227" t="s">
        <v>161</v>
      </c>
      <c r="E109" s="235" t="s">
        <v>19</v>
      </c>
      <c r="F109" s="236" t="s">
        <v>639</v>
      </c>
      <c r="G109" s="234"/>
      <c r="H109" s="237">
        <v>-1950</v>
      </c>
      <c r="I109" s="238"/>
      <c r="J109" s="234"/>
      <c r="K109" s="234"/>
      <c r="L109" s="239"/>
      <c r="M109" s="244"/>
      <c r="N109" s="245"/>
      <c r="O109" s="245"/>
      <c r="P109" s="245"/>
      <c r="Q109" s="245"/>
      <c r="R109" s="245"/>
      <c r="S109" s="245"/>
      <c r="T109" s="246"/>
      <c r="U109" s="13"/>
      <c r="V109" s="13"/>
      <c r="W109" s="13"/>
      <c r="X109" s="13"/>
      <c r="Y109" s="13"/>
      <c r="Z109" s="13"/>
      <c r="AA109" s="13"/>
      <c r="AB109" s="13"/>
      <c r="AC109" s="13"/>
      <c r="AD109" s="13"/>
      <c r="AE109" s="13"/>
      <c r="AT109" s="243" t="s">
        <v>161</v>
      </c>
      <c r="AU109" s="243" t="s">
        <v>82</v>
      </c>
      <c r="AV109" s="13" t="s">
        <v>82</v>
      </c>
      <c r="AW109" s="13" t="s">
        <v>35</v>
      </c>
      <c r="AX109" s="13" t="s">
        <v>80</v>
      </c>
      <c r="AY109" s="243" t="s">
        <v>150</v>
      </c>
    </row>
    <row r="110" s="2" customFormat="1" ht="6.96" customHeight="1">
      <c r="A110" s="39"/>
      <c r="B110" s="61"/>
      <c r="C110" s="62"/>
      <c r="D110" s="62"/>
      <c r="E110" s="62"/>
      <c r="F110" s="62"/>
      <c r="G110" s="62"/>
      <c r="H110" s="62"/>
      <c r="I110" s="62"/>
      <c r="J110" s="62"/>
      <c r="K110" s="62"/>
      <c r="L110" s="45"/>
      <c r="M110" s="39"/>
      <c r="O110" s="39"/>
      <c r="P110" s="39"/>
      <c r="Q110" s="39"/>
      <c r="R110" s="39"/>
      <c r="S110" s="39"/>
      <c r="T110" s="39"/>
      <c r="U110" s="39"/>
      <c r="V110" s="39"/>
      <c r="W110" s="39"/>
      <c r="X110" s="39"/>
      <c r="Y110" s="39"/>
      <c r="Z110" s="39"/>
      <c r="AA110" s="39"/>
      <c r="AB110" s="39"/>
      <c r="AC110" s="39"/>
      <c r="AD110" s="39"/>
      <c r="AE110" s="39"/>
    </row>
  </sheetData>
  <sheetProtection sheet="1" autoFilter="0" formatColumns="0" formatRows="0" objects="1" scenarios="1" spinCount="100000" saltValue="asYobWbkCQE8INLCqNr21lKZ/aYo7P0nQ+/F0MxRxeSC7ZodUhcX8NhUTBEQlTx2Bam6Clqg8820yhVMeI/KwA==" hashValue="qI+8TERx4+mxwB8rGgCLWWLGh2E1m/DyP+6FsvT6RD/6ZBntkpBBU/BYepN5mLNX2uVrZ7pTNwwY+EdT5G28+w==" algorithmName="SHA-512" password="CC35"/>
  <autoFilter ref="C86:K109"/>
  <mergeCells count="12">
    <mergeCell ref="E7:H7"/>
    <mergeCell ref="E9:H9"/>
    <mergeCell ref="E11:H11"/>
    <mergeCell ref="E20:H20"/>
    <mergeCell ref="E29:H29"/>
    <mergeCell ref="E50:H50"/>
    <mergeCell ref="E52:H52"/>
    <mergeCell ref="E54:H54"/>
    <mergeCell ref="E75:H75"/>
    <mergeCell ref="E77:H77"/>
    <mergeCell ref="E79:H79"/>
    <mergeCell ref="L2:V2"/>
  </mergeCells>
  <hyperlinks>
    <hyperlink ref="F92" r:id="rId1" display="https://podminky.urs.cz/item/CS_URS_2025_01/181951113"/>
  </hyperlinks>
  <pageMargins left="0.39375" right="0.39375" top="0.39375" bottom="0.39375" header="0" footer="0"/>
  <pageSetup paperSize="9" orientation="portrait" blackAndWhite="1" fitToHeight="100"/>
  <headerFooter>
    <oddFooter>&amp;CStrana &amp;P z &amp;N</oddFooter>
  </headerFooter>
  <drawing r:id="rId2"/>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107</v>
      </c>
    </row>
    <row r="3" s="1" customFormat="1" ht="6.96" customHeight="1">
      <c r="B3" s="140"/>
      <c r="C3" s="141"/>
      <c r="D3" s="141"/>
      <c r="E3" s="141"/>
      <c r="F3" s="141"/>
      <c r="G3" s="141"/>
      <c r="H3" s="141"/>
      <c r="I3" s="141"/>
      <c r="J3" s="141"/>
      <c r="K3" s="141"/>
      <c r="L3" s="21"/>
      <c r="AT3" s="18" t="s">
        <v>82</v>
      </c>
    </row>
    <row r="4" s="1" customFormat="1" ht="24.96" customHeight="1">
      <c r="B4" s="21"/>
      <c r="D4" s="142" t="s">
        <v>124</v>
      </c>
      <c r="L4" s="21"/>
      <c r="M4" s="143" t="s">
        <v>10</v>
      </c>
      <c r="AT4" s="18" t="s">
        <v>35</v>
      </c>
    </row>
    <row r="5" s="1" customFormat="1" ht="6.96" customHeight="1">
      <c r="B5" s="21"/>
      <c r="L5" s="21"/>
    </row>
    <row r="6" s="1" customFormat="1" ht="12" customHeight="1">
      <c r="B6" s="21"/>
      <c r="D6" s="144" t="s">
        <v>16</v>
      </c>
      <c r="L6" s="21"/>
    </row>
    <row r="7" s="1" customFormat="1" ht="16.5" customHeight="1">
      <c r="B7" s="21"/>
      <c r="E7" s="145" t="str">
        <f>'Rekapitulace stavby'!K6</f>
        <v>Úpa, Malá Úpa, odstranění povodňových škod</v>
      </c>
      <c r="F7" s="144"/>
      <c r="G7" s="144"/>
      <c r="H7" s="144"/>
      <c r="L7" s="21"/>
    </row>
    <row r="8" s="1" customFormat="1" ht="12" customHeight="1">
      <c r="B8" s="21"/>
      <c r="D8" s="144" t="s">
        <v>125</v>
      </c>
      <c r="L8" s="21"/>
    </row>
    <row r="9" s="2" customFormat="1" ht="16.5" customHeight="1">
      <c r="A9" s="39"/>
      <c r="B9" s="45"/>
      <c r="C9" s="39"/>
      <c r="D9" s="39"/>
      <c r="E9" s="145" t="s">
        <v>621</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127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640</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5" t="s">
        <v>88</v>
      </c>
      <c r="G13" s="39"/>
      <c r="H13" s="39"/>
      <c r="I13" s="144" t="s">
        <v>20</v>
      </c>
      <c r="J13" s="135"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5" t="s">
        <v>22</v>
      </c>
      <c r="G14" s="39"/>
      <c r="H14" s="39"/>
      <c r="I14" s="144" t="s">
        <v>23</v>
      </c>
      <c r="J14" s="148" t="str">
        <f>'Rekapitulace stavby'!AN8</f>
        <v>16.12.2025</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5" t="s">
        <v>27</v>
      </c>
      <c r="K16" s="39"/>
      <c r="L16" s="146"/>
      <c r="S16" s="39"/>
      <c r="T16" s="39"/>
      <c r="U16" s="39"/>
      <c r="V16" s="39"/>
      <c r="W16" s="39"/>
      <c r="X16" s="39"/>
      <c r="Y16" s="39"/>
      <c r="Z16" s="39"/>
      <c r="AA16" s="39"/>
      <c r="AB16" s="39"/>
      <c r="AC16" s="39"/>
      <c r="AD16" s="39"/>
      <c r="AE16" s="39"/>
    </row>
    <row r="17" s="2" customFormat="1" ht="18" customHeight="1">
      <c r="A17" s="39"/>
      <c r="B17" s="45"/>
      <c r="C17" s="39"/>
      <c r="D17" s="39"/>
      <c r="E17" s="135" t="s">
        <v>28</v>
      </c>
      <c r="F17" s="39"/>
      <c r="G17" s="39"/>
      <c r="H17" s="39"/>
      <c r="I17" s="144" t="s">
        <v>29</v>
      </c>
      <c r="J17" s="135" t="s">
        <v>30</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31</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5"/>
      <c r="G20" s="135"/>
      <c r="H20" s="135"/>
      <c r="I20" s="144" t="s">
        <v>29</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33</v>
      </c>
      <c r="E22" s="39"/>
      <c r="F22" s="39"/>
      <c r="G22" s="39"/>
      <c r="H22" s="39"/>
      <c r="I22" s="144" t="s">
        <v>26</v>
      </c>
      <c r="J22" s="135" t="s">
        <v>19</v>
      </c>
      <c r="K22" s="39"/>
      <c r="L22" s="146"/>
      <c r="S22" s="39"/>
      <c r="T22" s="39"/>
      <c r="U22" s="39"/>
      <c r="V22" s="39"/>
      <c r="W22" s="39"/>
      <c r="X22" s="39"/>
      <c r="Y22" s="39"/>
      <c r="Z22" s="39"/>
      <c r="AA22" s="39"/>
      <c r="AB22" s="39"/>
      <c r="AC22" s="39"/>
      <c r="AD22" s="39"/>
      <c r="AE22" s="39"/>
    </row>
    <row r="23" s="2" customFormat="1" ht="18" customHeight="1">
      <c r="A23" s="39"/>
      <c r="B23" s="45"/>
      <c r="C23" s="39"/>
      <c r="D23" s="39"/>
      <c r="E23" s="135" t="s">
        <v>34</v>
      </c>
      <c r="F23" s="39"/>
      <c r="G23" s="39"/>
      <c r="H23" s="39"/>
      <c r="I23" s="144" t="s">
        <v>29</v>
      </c>
      <c r="J23" s="135" t="s">
        <v>19</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36</v>
      </c>
      <c r="E25" s="39"/>
      <c r="F25" s="39"/>
      <c r="G25" s="39"/>
      <c r="H25" s="39"/>
      <c r="I25" s="144" t="s">
        <v>26</v>
      </c>
      <c r="J25" s="135" t="str">
        <f>IF('Rekapitulace stavby'!AN19="","",'Rekapitulace stavby'!AN19)</f>
        <v/>
      </c>
      <c r="K25" s="39"/>
      <c r="L25" s="146"/>
      <c r="S25" s="39"/>
      <c r="T25" s="39"/>
      <c r="U25" s="39"/>
      <c r="V25" s="39"/>
      <c r="W25" s="39"/>
      <c r="X25" s="39"/>
      <c r="Y25" s="39"/>
      <c r="Z25" s="39"/>
      <c r="AA25" s="39"/>
      <c r="AB25" s="39"/>
      <c r="AC25" s="39"/>
      <c r="AD25" s="39"/>
      <c r="AE25" s="39"/>
    </row>
    <row r="26" s="2" customFormat="1" ht="18" customHeight="1">
      <c r="A26" s="39"/>
      <c r="B26" s="45"/>
      <c r="C26" s="39"/>
      <c r="D26" s="39"/>
      <c r="E26" s="135" t="str">
        <f>IF('Rekapitulace stavby'!E20="","",'Rekapitulace stavby'!E20)</f>
        <v xml:space="preserve"> </v>
      </c>
      <c r="F26" s="39"/>
      <c r="G26" s="39"/>
      <c r="H26" s="39"/>
      <c r="I26" s="144" t="s">
        <v>29</v>
      </c>
      <c r="J26" s="135" t="str">
        <f>IF('Rekapitulace stavby'!AN20="","",'Rekapitulace stavby'!AN20)</f>
        <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37</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38</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39</v>
      </c>
      <c r="E32" s="39"/>
      <c r="F32" s="39"/>
      <c r="G32" s="39"/>
      <c r="H32" s="39"/>
      <c r="I32" s="39"/>
      <c r="J32" s="155">
        <f>ROUND(J87,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41</v>
      </c>
      <c r="G34" s="39"/>
      <c r="H34" s="39"/>
      <c r="I34" s="156" t="s">
        <v>40</v>
      </c>
      <c r="J34" s="156" t="s">
        <v>42</v>
      </c>
      <c r="K34" s="39"/>
      <c r="L34" s="146"/>
      <c r="S34" s="39"/>
      <c r="T34" s="39"/>
      <c r="U34" s="39"/>
      <c r="V34" s="39"/>
      <c r="W34" s="39"/>
      <c r="X34" s="39"/>
      <c r="Y34" s="39"/>
      <c r="Z34" s="39"/>
      <c r="AA34" s="39"/>
      <c r="AB34" s="39"/>
      <c r="AC34" s="39"/>
      <c r="AD34" s="39"/>
      <c r="AE34" s="39"/>
    </row>
    <row r="35" hidden="1" s="2" customFormat="1" ht="14.4" customHeight="1">
      <c r="A35" s="39"/>
      <c r="B35" s="45"/>
      <c r="C35" s="39"/>
      <c r="D35" s="157" t="s">
        <v>43</v>
      </c>
      <c r="E35" s="144" t="s">
        <v>44</v>
      </c>
      <c r="F35" s="158">
        <f>ROUND((SUM(BE87:BE109)),  2)</f>
        <v>0</v>
      </c>
      <c r="G35" s="39"/>
      <c r="H35" s="39"/>
      <c r="I35" s="159">
        <v>0.20999999999999999</v>
      </c>
      <c r="J35" s="158">
        <f>ROUND(((SUM(BE87:BE109))*I35),  2)</f>
        <v>0</v>
      </c>
      <c r="K35" s="39"/>
      <c r="L35" s="146"/>
      <c r="S35" s="39"/>
      <c r="T35" s="39"/>
      <c r="U35" s="39"/>
      <c r="V35" s="39"/>
      <c r="W35" s="39"/>
      <c r="X35" s="39"/>
      <c r="Y35" s="39"/>
      <c r="Z35" s="39"/>
      <c r="AA35" s="39"/>
      <c r="AB35" s="39"/>
      <c r="AC35" s="39"/>
      <c r="AD35" s="39"/>
      <c r="AE35" s="39"/>
    </row>
    <row r="36" hidden="1" s="2" customFormat="1" ht="14.4" customHeight="1">
      <c r="A36" s="39"/>
      <c r="B36" s="45"/>
      <c r="C36" s="39"/>
      <c r="D36" s="39"/>
      <c r="E36" s="144" t="s">
        <v>45</v>
      </c>
      <c r="F36" s="158">
        <f>ROUND((SUM(BF87:BF109)),  2)</f>
        <v>0</v>
      </c>
      <c r="G36" s="39"/>
      <c r="H36" s="39"/>
      <c r="I36" s="159">
        <v>0.12</v>
      </c>
      <c r="J36" s="158">
        <f>ROUND(((SUM(BF87:BF109))*I36),  2)</f>
        <v>0</v>
      </c>
      <c r="K36" s="39"/>
      <c r="L36" s="146"/>
      <c r="S36" s="39"/>
      <c r="T36" s="39"/>
      <c r="U36" s="39"/>
      <c r="V36" s="39"/>
      <c r="W36" s="39"/>
      <c r="X36" s="39"/>
      <c r="Y36" s="39"/>
      <c r="Z36" s="39"/>
      <c r="AA36" s="39"/>
      <c r="AB36" s="39"/>
      <c r="AC36" s="39"/>
      <c r="AD36" s="39"/>
      <c r="AE36" s="39"/>
    </row>
    <row r="37" s="2" customFormat="1" ht="14.4" customHeight="1">
      <c r="A37" s="39"/>
      <c r="B37" s="45"/>
      <c r="C37" s="39"/>
      <c r="D37" s="144" t="s">
        <v>43</v>
      </c>
      <c r="E37" s="144" t="s">
        <v>46</v>
      </c>
      <c r="F37" s="158">
        <f>ROUND((SUM(BG87:BG109)),  2)</f>
        <v>0</v>
      </c>
      <c r="G37" s="39"/>
      <c r="H37" s="39"/>
      <c r="I37" s="159">
        <v>0.20999999999999999</v>
      </c>
      <c r="J37" s="158">
        <f>0</f>
        <v>0</v>
      </c>
      <c r="K37" s="39"/>
      <c r="L37" s="146"/>
      <c r="S37" s="39"/>
      <c r="T37" s="39"/>
      <c r="U37" s="39"/>
      <c r="V37" s="39"/>
      <c r="W37" s="39"/>
      <c r="X37" s="39"/>
      <c r="Y37" s="39"/>
      <c r="Z37" s="39"/>
      <c r="AA37" s="39"/>
      <c r="AB37" s="39"/>
      <c r="AC37" s="39"/>
      <c r="AD37" s="39"/>
      <c r="AE37" s="39"/>
    </row>
    <row r="38" s="2" customFormat="1" ht="14.4" customHeight="1">
      <c r="A38" s="39"/>
      <c r="B38" s="45"/>
      <c r="C38" s="39"/>
      <c r="D38" s="39"/>
      <c r="E38" s="144" t="s">
        <v>47</v>
      </c>
      <c r="F38" s="158">
        <f>ROUND((SUM(BH87:BH109)),  2)</f>
        <v>0</v>
      </c>
      <c r="G38" s="39"/>
      <c r="H38" s="39"/>
      <c r="I38" s="159">
        <v>0.12</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48</v>
      </c>
      <c r="F39" s="158">
        <f>ROUND((SUM(BI87:BI109)),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49</v>
      </c>
      <c r="E41" s="162"/>
      <c r="F41" s="162"/>
      <c r="G41" s="163" t="s">
        <v>50</v>
      </c>
      <c r="H41" s="164" t="s">
        <v>51</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129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Úpa, Malá Úpa, odstranění povodňových škod</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125</v>
      </c>
      <c r="D51" s="23"/>
      <c r="E51" s="23"/>
      <c r="F51" s="23"/>
      <c r="G51" s="23"/>
      <c r="H51" s="23"/>
      <c r="I51" s="23"/>
      <c r="J51" s="23"/>
      <c r="K51" s="23"/>
      <c r="L51" s="21"/>
    </row>
    <row r="52" s="2" customFormat="1" ht="16.5" customHeight="1">
      <c r="A52" s="39"/>
      <c r="B52" s="40"/>
      <c r="C52" s="41"/>
      <c r="D52" s="41"/>
      <c r="E52" s="171" t="s">
        <v>621</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127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1" t="str">
        <f>E11</f>
        <v>SO 02 - Odtěžení sedimentu - Horní přehrážka</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4" t="str">
        <f>IF(J14="","",J14)</f>
        <v>16.12.2025</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40.05" customHeight="1">
      <c r="A58" s="39"/>
      <c r="B58" s="40"/>
      <c r="C58" s="33" t="s">
        <v>25</v>
      </c>
      <c r="D58" s="41"/>
      <c r="E58" s="41"/>
      <c r="F58" s="28" t="str">
        <f>E17</f>
        <v>Povodí Labe, státní podnik</v>
      </c>
      <c r="G58" s="41"/>
      <c r="H58" s="41"/>
      <c r="I58" s="33" t="s">
        <v>33</v>
      </c>
      <c r="J58" s="37" t="str">
        <f>E23</f>
        <v>Vodohospodářský rozvoj a výstavba a.s., Praha 5</v>
      </c>
      <c r="K58" s="41"/>
      <c r="L58" s="146"/>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36</v>
      </c>
      <c r="J59" s="37" t="str">
        <f>E26</f>
        <v xml:space="preserve"> </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130</v>
      </c>
      <c r="D61" s="173"/>
      <c r="E61" s="173"/>
      <c r="F61" s="173"/>
      <c r="G61" s="173"/>
      <c r="H61" s="173"/>
      <c r="I61" s="173"/>
      <c r="J61" s="174" t="s">
        <v>131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71</v>
      </c>
      <c r="D63" s="41"/>
      <c r="E63" s="41"/>
      <c r="F63" s="41"/>
      <c r="G63" s="41"/>
      <c r="H63" s="41"/>
      <c r="I63" s="41"/>
      <c r="J63" s="104">
        <f>J87</f>
        <v>0</v>
      </c>
      <c r="K63" s="41"/>
      <c r="L63" s="146"/>
      <c r="S63" s="39"/>
      <c r="T63" s="39"/>
      <c r="U63" s="39"/>
      <c r="V63" s="39"/>
      <c r="W63" s="39"/>
      <c r="X63" s="39"/>
      <c r="Y63" s="39"/>
      <c r="Z63" s="39"/>
      <c r="AA63" s="39"/>
      <c r="AB63" s="39"/>
      <c r="AC63" s="39"/>
      <c r="AD63" s="39"/>
      <c r="AE63" s="39"/>
      <c r="AU63" s="18" t="s">
        <v>132</v>
      </c>
    </row>
    <row r="64" s="9" customFormat="1" ht="24.96" customHeight="1">
      <c r="A64" s="9"/>
      <c r="B64" s="176"/>
      <c r="C64" s="177"/>
      <c r="D64" s="178" t="s">
        <v>133</v>
      </c>
      <c r="E64" s="179"/>
      <c r="F64" s="179"/>
      <c r="G64" s="179"/>
      <c r="H64" s="179"/>
      <c r="I64" s="179"/>
      <c r="J64" s="180">
        <f>J88</f>
        <v>0</v>
      </c>
      <c r="K64" s="177"/>
      <c r="L64" s="181"/>
      <c r="S64" s="9"/>
      <c r="T64" s="9"/>
      <c r="U64" s="9"/>
      <c r="V64" s="9"/>
      <c r="W64" s="9"/>
      <c r="X64" s="9"/>
      <c r="Y64" s="9"/>
      <c r="Z64" s="9"/>
      <c r="AA64" s="9"/>
      <c r="AB64" s="9"/>
      <c r="AC64" s="9"/>
      <c r="AD64" s="9"/>
      <c r="AE64" s="9"/>
    </row>
    <row r="65" s="10" customFormat="1" ht="19.92" customHeight="1">
      <c r="A65" s="10"/>
      <c r="B65" s="182"/>
      <c r="C65" s="127"/>
      <c r="D65" s="183" t="s">
        <v>134</v>
      </c>
      <c r="E65" s="184"/>
      <c r="F65" s="184"/>
      <c r="G65" s="184"/>
      <c r="H65" s="184"/>
      <c r="I65" s="184"/>
      <c r="J65" s="185">
        <f>J89</f>
        <v>0</v>
      </c>
      <c r="K65" s="127"/>
      <c r="L65" s="186"/>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41"/>
      <c r="J66" s="41"/>
      <c r="K66" s="41"/>
      <c r="L66" s="146"/>
      <c r="S66" s="39"/>
      <c r="T66" s="39"/>
      <c r="U66" s="39"/>
      <c r="V66" s="39"/>
      <c r="W66" s="39"/>
      <c r="X66" s="39"/>
      <c r="Y66" s="39"/>
      <c r="Z66" s="39"/>
      <c r="AA66" s="39"/>
      <c r="AB66" s="39"/>
      <c r="AC66" s="39"/>
      <c r="AD66" s="39"/>
      <c r="AE66" s="39"/>
    </row>
    <row r="67" s="2" customFormat="1" ht="6.96" customHeight="1">
      <c r="A67" s="39"/>
      <c r="B67" s="61"/>
      <c r="C67" s="62"/>
      <c r="D67" s="62"/>
      <c r="E67" s="62"/>
      <c r="F67" s="62"/>
      <c r="G67" s="62"/>
      <c r="H67" s="62"/>
      <c r="I67" s="62"/>
      <c r="J67" s="62"/>
      <c r="K67" s="62"/>
      <c r="L67" s="146"/>
      <c r="S67" s="39"/>
      <c r="T67" s="39"/>
      <c r="U67" s="39"/>
      <c r="V67" s="39"/>
      <c r="W67" s="39"/>
      <c r="X67" s="39"/>
      <c r="Y67" s="39"/>
      <c r="Z67" s="39"/>
      <c r="AA67" s="39"/>
      <c r="AB67" s="39"/>
      <c r="AC67" s="39"/>
      <c r="AD67" s="39"/>
      <c r="AE67" s="39"/>
    </row>
    <row r="71" s="2" customFormat="1" ht="6.96" customHeight="1">
      <c r="A71" s="39"/>
      <c r="B71" s="63"/>
      <c r="C71" s="64"/>
      <c r="D71" s="64"/>
      <c r="E71" s="64"/>
      <c r="F71" s="64"/>
      <c r="G71" s="64"/>
      <c r="H71" s="64"/>
      <c r="I71" s="64"/>
      <c r="J71" s="64"/>
      <c r="K71" s="64"/>
      <c r="L71" s="146"/>
      <c r="S71" s="39"/>
      <c r="T71" s="39"/>
      <c r="U71" s="39"/>
      <c r="V71" s="39"/>
      <c r="W71" s="39"/>
      <c r="X71" s="39"/>
      <c r="Y71" s="39"/>
      <c r="Z71" s="39"/>
      <c r="AA71" s="39"/>
      <c r="AB71" s="39"/>
      <c r="AC71" s="39"/>
      <c r="AD71" s="39"/>
      <c r="AE71" s="39"/>
    </row>
    <row r="72" s="2" customFormat="1" ht="24.96" customHeight="1">
      <c r="A72" s="39"/>
      <c r="B72" s="40"/>
      <c r="C72" s="24" t="s">
        <v>135</v>
      </c>
      <c r="D72" s="41"/>
      <c r="E72" s="41"/>
      <c r="F72" s="41"/>
      <c r="G72" s="41"/>
      <c r="H72" s="41"/>
      <c r="I72" s="41"/>
      <c r="J72" s="41"/>
      <c r="K72" s="41"/>
      <c r="L72" s="146"/>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6"/>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46"/>
      <c r="S74" s="39"/>
      <c r="T74" s="39"/>
      <c r="U74" s="39"/>
      <c r="V74" s="39"/>
      <c r="W74" s="39"/>
      <c r="X74" s="39"/>
      <c r="Y74" s="39"/>
      <c r="Z74" s="39"/>
      <c r="AA74" s="39"/>
      <c r="AB74" s="39"/>
      <c r="AC74" s="39"/>
      <c r="AD74" s="39"/>
      <c r="AE74" s="39"/>
    </row>
    <row r="75" s="2" customFormat="1" ht="16.5" customHeight="1">
      <c r="A75" s="39"/>
      <c r="B75" s="40"/>
      <c r="C75" s="41"/>
      <c r="D75" s="41"/>
      <c r="E75" s="171" t="str">
        <f>E7</f>
        <v>Úpa, Malá Úpa, odstranění povodňových škod</v>
      </c>
      <c r="F75" s="33"/>
      <c r="G75" s="33"/>
      <c r="H75" s="33"/>
      <c r="I75" s="41"/>
      <c r="J75" s="41"/>
      <c r="K75" s="41"/>
      <c r="L75" s="146"/>
      <c r="S75" s="39"/>
      <c r="T75" s="39"/>
      <c r="U75" s="39"/>
      <c r="V75" s="39"/>
      <c r="W75" s="39"/>
      <c r="X75" s="39"/>
      <c r="Y75" s="39"/>
      <c r="Z75" s="39"/>
      <c r="AA75" s="39"/>
      <c r="AB75" s="39"/>
      <c r="AC75" s="39"/>
      <c r="AD75" s="39"/>
      <c r="AE75" s="39"/>
    </row>
    <row r="76" s="1" customFormat="1" ht="12" customHeight="1">
      <c r="B76" s="22"/>
      <c r="C76" s="33" t="s">
        <v>125</v>
      </c>
      <c r="D76" s="23"/>
      <c r="E76" s="23"/>
      <c r="F76" s="23"/>
      <c r="G76" s="23"/>
      <c r="H76" s="23"/>
      <c r="I76" s="23"/>
      <c r="J76" s="23"/>
      <c r="K76" s="23"/>
      <c r="L76" s="21"/>
    </row>
    <row r="77" s="2" customFormat="1" ht="16.5" customHeight="1">
      <c r="A77" s="39"/>
      <c r="B77" s="40"/>
      <c r="C77" s="41"/>
      <c r="D77" s="41"/>
      <c r="E77" s="171" t="s">
        <v>621</v>
      </c>
      <c r="F77" s="41"/>
      <c r="G77" s="41"/>
      <c r="H77" s="41"/>
      <c r="I77" s="41"/>
      <c r="J77" s="41"/>
      <c r="K77" s="41"/>
      <c r="L77" s="146"/>
      <c r="S77" s="39"/>
      <c r="T77" s="39"/>
      <c r="U77" s="39"/>
      <c r="V77" s="39"/>
      <c r="W77" s="39"/>
      <c r="X77" s="39"/>
      <c r="Y77" s="39"/>
      <c r="Z77" s="39"/>
      <c r="AA77" s="39"/>
      <c r="AB77" s="39"/>
      <c r="AC77" s="39"/>
      <c r="AD77" s="39"/>
      <c r="AE77" s="39"/>
    </row>
    <row r="78" s="2" customFormat="1" ht="12" customHeight="1">
      <c r="A78" s="39"/>
      <c r="B78" s="40"/>
      <c r="C78" s="33" t="s">
        <v>127</v>
      </c>
      <c r="D78" s="41"/>
      <c r="E78" s="41"/>
      <c r="F78" s="41"/>
      <c r="G78" s="41"/>
      <c r="H78" s="41"/>
      <c r="I78" s="41"/>
      <c r="J78" s="41"/>
      <c r="K78" s="41"/>
      <c r="L78" s="146"/>
      <c r="S78" s="39"/>
      <c r="T78" s="39"/>
      <c r="U78" s="39"/>
      <c r="V78" s="39"/>
      <c r="W78" s="39"/>
      <c r="X78" s="39"/>
      <c r="Y78" s="39"/>
      <c r="Z78" s="39"/>
      <c r="AA78" s="39"/>
      <c r="AB78" s="39"/>
      <c r="AC78" s="39"/>
      <c r="AD78" s="39"/>
      <c r="AE78" s="39"/>
    </row>
    <row r="79" s="2" customFormat="1" ht="16.5" customHeight="1">
      <c r="A79" s="39"/>
      <c r="B79" s="40"/>
      <c r="C79" s="41"/>
      <c r="D79" s="41"/>
      <c r="E79" s="71" t="str">
        <f>E11</f>
        <v>SO 02 - Odtěžení sedimentu - Horní přehrážka</v>
      </c>
      <c r="F79" s="41"/>
      <c r="G79" s="41"/>
      <c r="H79" s="41"/>
      <c r="I79" s="41"/>
      <c r="J79" s="41"/>
      <c r="K79" s="41"/>
      <c r="L79" s="14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F14</f>
        <v xml:space="preserve"> </v>
      </c>
      <c r="G81" s="41"/>
      <c r="H81" s="41"/>
      <c r="I81" s="33" t="s">
        <v>23</v>
      </c>
      <c r="J81" s="74" t="str">
        <f>IF(J14="","",J14)</f>
        <v>16.12.2025</v>
      </c>
      <c r="K81" s="41"/>
      <c r="L81" s="146"/>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6"/>
      <c r="S82" s="39"/>
      <c r="T82" s="39"/>
      <c r="U82" s="39"/>
      <c r="V82" s="39"/>
      <c r="W82" s="39"/>
      <c r="X82" s="39"/>
      <c r="Y82" s="39"/>
      <c r="Z82" s="39"/>
      <c r="AA82" s="39"/>
      <c r="AB82" s="39"/>
      <c r="AC82" s="39"/>
      <c r="AD82" s="39"/>
      <c r="AE82" s="39"/>
    </row>
    <row r="83" s="2" customFormat="1" ht="40.05" customHeight="1">
      <c r="A83" s="39"/>
      <c r="B83" s="40"/>
      <c r="C83" s="33" t="s">
        <v>25</v>
      </c>
      <c r="D83" s="41"/>
      <c r="E83" s="41"/>
      <c r="F83" s="28" t="str">
        <f>E17</f>
        <v>Povodí Labe, státní podnik</v>
      </c>
      <c r="G83" s="41"/>
      <c r="H83" s="41"/>
      <c r="I83" s="33" t="s">
        <v>33</v>
      </c>
      <c r="J83" s="37" t="str">
        <f>E23</f>
        <v>Vodohospodářský rozvoj a výstavba a.s., Praha 5</v>
      </c>
      <c r="K83" s="41"/>
      <c r="L83" s="146"/>
      <c r="S83" s="39"/>
      <c r="T83" s="39"/>
      <c r="U83" s="39"/>
      <c r="V83" s="39"/>
      <c r="W83" s="39"/>
      <c r="X83" s="39"/>
      <c r="Y83" s="39"/>
      <c r="Z83" s="39"/>
      <c r="AA83" s="39"/>
      <c r="AB83" s="39"/>
      <c r="AC83" s="39"/>
      <c r="AD83" s="39"/>
      <c r="AE83" s="39"/>
    </row>
    <row r="84" s="2" customFormat="1" ht="15.15" customHeight="1">
      <c r="A84" s="39"/>
      <c r="B84" s="40"/>
      <c r="C84" s="33" t="s">
        <v>31</v>
      </c>
      <c r="D84" s="41"/>
      <c r="E84" s="41"/>
      <c r="F84" s="28" t="str">
        <f>IF(E20="","",E20)</f>
        <v>Vyplň údaj</v>
      </c>
      <c r="G84" s="41"/>
      <c r="H84" s="41"/>
      <c r="I84" s="33" t="s">
        <v>36</v>
      </c>
      <c r="J84" s="37" t="str">
        <f>E26</f>
        <v xml:space="preserve"> </v>
      </c>
      <c r="K84" s="41"/>
      <c r="L84" s="146"/>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6"/>
      <c r="S85" s="39"/>
      <c r="T85" s="39"/>
      <c r="U85" s="39"/>
      <c r="V85" s="39"/>
      <c r="W85" s="39"/>
      <c r="X85" s="39"/>
      <c r="Y85" s="39"/>
      <c r="Z85" s="39"/>
      <c r="AA85" s="39"/>
      <c r="AB85" s="39"/>
      <c r="AC85" s="39"/>
      <c r="AD85" s="39"/>
      <c r="AE85" s="39"/>
    </row>
    <row r="86" s="11" customFormat="1" ht="29.28" customHeight="1">
      <c r="A86" s="187"/>
      <c r="B86" s="188"/>
      <c r="C86" s="189" t="s">
        <v>136</v>
      </c>
      <c r="D86" s="190" t="s">
        <v>58</v>
      </c>
      <c r="E86" s="190" t="s">
        <v>54</v>
      </c>
      <c r="F86" s="190" t="s">
        <v>55</v>
      </c>
      <c r="G86" s="190" t="s">
        <v>137</v>
      </c>
      <c r="H86" s="190" t="s">
        <v>138</v>
      </c>
      <c r="I86" s="190" t="s">
        <v>139</v>
      </c>
      <c r="J86" s="190" t="s">
        <v>131</v>
      </c>
      <c r="K86" s="191" t="s">
        <v>140</v>
      </c>
      <c r="L86" s="192"/>
      <c r="M86" s="94" t="s">
        <v>19</v>
      </c>
      <c r="N86" s="95" t="s">
        <v>43</v>
      </c>
      <c r="O86" s="95" t="s">
        <v>141</v>
      </c>
      <c r="P86" s="95" t="s">
        <v>142</v>
      </c>
      <c r="Q86" s="95" t="s">
        <v>143</v>
      </c>
      <c r="R86" s="95" t="s">
        <v>144</v>
      </c>
      <c r="S86" s="95" t="s">
        <v>145</v>
      </c>
      <c r="T86" s="96" t="s">
        <v>146</v>
      </c>
      <c r="U86" s="187"/>
      <c r="V86" s="187"/>
      <c r="W86" s="187"/>
      <c r="X86" s="187"/>
      <c r="Y86" s="187"/>
      <c r="Z86" s="187"/>
      <c r="AA86" s="187"/>
      <c r="AB86" s="187"/>
      <c r="AC86" s="187"/>
      <c r="AD86" s="187"/>
      <c r="AE86" s="187"/>
    </row>
    <row r="87" s="2" customFormat="1" ht="22.8" customHeight="1">
      <c r="A87" s="39"/>
      <c r="B87" s="40"/>
      <c r="C87" s="101" t="s">
        <v>147</v>
      </c>
      <c r="D87" s="41"/>
      <c r="E87" s="41"/>
      <c r="F87" s="41"/>
      <c r="G87" s="41"/>
      <c r="H87" s="41"/>
      <c r="I87" s="41"/>
      <c r="J87" s="193">
        <f>BK87</f>
        <v>0</v>
      </c>
      <c r="K87" s="41"/>
      <c r="L87" s="45"/>
      <c r="M87" s="97"/>
      <c r="N87" s="194"/>
      <c r="O87" s="98"/>
      <c r="P87" s="195">
        <f>P88</f>
        <v>0</v>
      </c>
      <c r="Q87" s="98"/>
      <c r="R87" s="195">
        <f>R88</f>
        <v>3.0832574000000101</v>
      </c>
      <c r="S87" s="98"/>
      <c r="T87" s="196">
        <f>T88</f>
        <v>0</v>
      </c>
      <c r="U87" s="39"/>
      <c r="V87" s="39"/>
      <c r="W87" s="39"/>
      <c r="X87" s="39"/>
      <c r="Y87" s="39"/>
      <c r="Z87" s="39"/>
      <c r="AA87" s="39"/>
      <c r="AB87" s="39"/>
      <c r="AC87" s="39"/>
      <c r="AD87" s="39"/>
      <c r="AE87" s="39"/>
      <c r="AT87" s="18" t="s">
        <v>72</v>
      </c>
      <c r="AU87" s="18" t="s">
        <v>132</v>
      </c>
      <c r="BK87" s="197">
        <f>BK88</f>
        <v>0</v>
      </c>
    </row>
    <row r="88" s="12" customFormat="1" ht="25.92" customHeight="1">
      <c r="A88" s="12"/>
      <c r="B88" s="198"/>
      <c r="C88" s="199"/>
      <c r="D88" s="200" t="s">
        <v>72</v>
      </c>
      <c r="E88" s="201" t="s">
        <v>148</v>
      </c>
      <c r="F88" s="201" t="s">
        <v>149</v>
      </c>
      <c r="G88" s="199"/>
      <c r="H88" s="199"/>
      <c r="I88" s="202"/>
      <c r="J88" s="203">
        <f>BK88</f>
        <v>0</v>
      </c>
      <c r="K88" s="199"/>
      <c r="L88" s="204"/>
      <c r="M88" s="205"/>
      <c r="N88" s="206"/>
      <c r="O88" s="206"/>
      <c r="P88" s="207">
        <f>P89</f>
        <v>0</v>
      </c>
      <c r="Q88" s="206"/>
      <c r="R88" s="207">
        <f>R89</f>
        <v>3.0832574000000101</v>
      </c>
      <c r="S88" s="206"/>
      <c r="T88" s="208">
        <f>T89</f>
        <v>0</v>
      </c>
      <c r="U88" s="12"/>
      <c r="V88" s="12"/>
      <c r="W88" s="12"/>
      <c r="X88" s="12"/>
      <c r="Y88" s="12"/>
      <c r="Z88" s="12"/>
      <c r="AA88" s="12"/>
      <c r="AB88" s="12"/>
      <c r="AC88" s="12"/>
      <c r="AD88" s="12"/>
      <c r="AE88" s="12"/>
      <c r="AR88" s="209" t="s">
        <v>80</v>
      </c>
      <c r="AT88" s="210" t="s">
        <v>72</v>
      </c>
      <c r="AU88" s="210" t="s">
        <v>73</v>
      </c>
      <c r="AY88" s="209" t="s">
        <v>150</v>
      </c>
      <c r="BK88" s="211">
        <f>BK89</f>
        <v>0</v>
      </c>
    </row>
    <row r="89" s="12" customFormat="1" ht="22.8" customHeight="1">
      <c r="A89" s="12"/>
      <c r="B89" s="198"/>
      <c r="C89" s="199"/>
      <c r="D89" s="200" t="s">
        <v>72</v>
      </c>
      <c r="E89" s="212" t="s">
        <v>80</v>
      </c>
      <c r="F89" s="212" t="s">
        <v>151</v>
      </c>
      <c r="G89" s="199"/>
      <c r="H89" s="199"/>
      <c r="I89" s="202"/>
      <c r="J89" s="213">
        <f>BK89</f>
        <v>0</v>
      </c>
      <c r="K89" s="199"/>
      <c r="L89" s="204"/>
      <c r="M89" s="205"/>
      <c r="N89" s="206"/>
      <c r="O89" s="206"/>
      <c r="P89" s="207">
        <f>SUM(P90:P109)</f>
        <v>0</v>
      </c>
      <c r="Q89" s="206"/>
      <c r="R89" s="207">
        <f>SUM(R90:R109)</f>
        <v>3.0832574000000101</v>
      </c>
      <c r="S89" s="206"/>
      <c r="T89" s="208">
        <f>SUM(T90:T109)</f>
        <v>0</v>
      </c>
      <c r="U89" s="12"/>
      <c r="V89" s="12"/>
      <c r="W89" s="12"/>
      <c r="X89" s="12"/>
      <c r="Y89" s="12"/>
      <c r="Z89" s="12"/>
      <c r="AA89" s="12"/>
      <c r="AB89" s="12"/>
      <c r="AC89" s="12"/>
      <c r="AD89" s="12"/>
      <c r="AE89" s="12"/>
      <c r="AR89" s="209" t="s">
        <v>80</v>
      </c>
      <c r="AT89" s="210" t="s">
        <v>72</v>
      </c>
      <c r="AU89" s="210" t="s">
        <v>80</v>
      </c>
      <c r="AY89" s="209" t="s">
        <v>150</v>
      </c>
      <c r="BK89" s="211">
        <f>SUM(BK90:BK109)</f>
        <v>0</v>
      </c>
    </row>
    <row r="90" s="2" customFormat="1" ht="24.15" customHeight="1">
      <c r="A90" s="39"/>
      <c r="B90" s="40"/>
      <c r="C90" s="214" t="s">
        <v>80</v>
      </c>
      <c r="D90" s="214" t="s">
        <v>152</v>
      </c>
      <c r="E90" s="215" t="s">
        <v>623</v>
      </c>
      <c r="F90" s="216" t="s">
        <v>624</v>
      </c>
      <c r="G90" s="217" t="s">
        <v>261</v>
      </c>
      <c r="H90" s="218">
        <v>450</v>
      </c>
      <c r="I90" s="219"/>
      <c r="J90" s="220">
        <f>ROUND(I90*H90,2)</f>
        <v>0</v>
      </c>
      <c r="K90" s="216" t="s">
        <v>625</v>
      </c>
      <c r="L90" s="45"/>
      <c r="M90" s="221" t="s">
        <v>19</v>
      </c>
      <c r="N90" s="222" t="s">
        <v>46</v>
      </c>
      <c r="O90" s="86"/>
      <c r="P90" s="223">
        <f>O90*H90</f>
        <v>0</v>
      </c>
      <c r="Q90" s="223">
        <v>0</v>
      </c>
      <c r="R90" s="223">
        <f>Q90*H90</f>
        <v>0</v>
      </c>
      <c r="S90" s="223">
        <v>0</v>
      </c>
      <c r="T90" s="224">
        <f>S90*H90</f>
        <v>0</v>
      </c>
      <c r="U90" s="39"/>
      <c r="V90" s="39"/>
      <c r="W90" s="39"/>
      <c r="X90" s="39"/>
      <c r="Y90" s="39"/>
      <c r="Z90" s="39"/>
      <c r="AA90" s="39"/>
      <c r="AB90" s="39"/>
      <c r="AC90" s="39"/>
      <c r="AD90" s="39"/>
      <c r="AE90" s="39"/>
      <c r="AR90" s="225" t="s">
        <v>156</v>
      </c>
      <c r="AT90" s="225" t="s">
        <v>152</v>
      </c>
      <c r="AU90" s="225" t="s">
        <v>82</v>
      </c>
      <c r="AY90" s="18" t="s">
        <v>150</v>
      </c>
      <c r="BE90" s="226">
        <f>IF(N90="základní",J90,0)</f>
        <v>0</v>
      </c>
      <c r="BF90" s="226">
        <f>IF(N90="snížená",J90,0)</f>
        <v>0</v>
      </c>
      <c r="BG90" s="226">
        <f>IF(N90="zákl. přenesená",J90,0)</f>
        <v>0</v>
      </c>
      <c r="BH90" s="226">
        <f>IF(N90="sníž. přenesená",J90,0)</f>
        <v>0</v>
      </c>
      <c r="BI90" s="226">
        <f>IF(N90="nulová",J90,0)</f>
        <v>0</v>
      </c>
      <c r="BJ90" s="18" t="s">
        <v>156</v>
      </c>
      <c r="BK90" s="226">
        <f>ROUND(I90*H90,2)</f>
        <v>0</v>
      </c>
      <c r="BL90" s="18" t="s">
        <v>156</v>
      </c>
      <c r="BM90" s="225" t="s">
        <v>641</v>
      </c>
    </row>
    <row r="91" s="2" customFormat="1">
      <c r="A91" s="39"/>
      <c r="B91" s="40"/>
      <c r="C91" s="41"/>
      <c r="D91" s="227" t="s">
        <v>158</v>
      </c>
      <c r="E91" s="41"/>
      <c r="F91" s="228" t="s">
        <v>627</v>
      </c>
      <c r="G91" s="41"/>
      <c r="H91" s="41"/>
      <c r="I91" s="229"/>
      <c r="J91" s="41"/>
      <c r="K91" s="41"/>
      <c r="L91" s="45"/>
      <c r="M91" s="230"/>
      <c r="N91" s="231"/>
      <c r="O91" s="86"/>
      <c r="P91" s="86"/>
      <c r="Q91" s="86"/>
      <c r="R91" s="86"/>
      <c r="S91" s="86"/>
      <c r="T91" s="87"/>
      <c r="U91" s="39"/>
      <c r="V91" s="39"/>
      <c r="W91" s="39"/>
      <c r="X91" s="39"/>
      <c r="Y91" s="39"/>
      <c r="Z91" s="39"/>
      <c r="AA91" s="39"/>
      <c r="AB91" s="39"/>
      <c r="AC91" s="39"/>
      <c r="AD91" s="39"/>
      <c r="AE91" s="39"/>
      <c r="AT91" s="18" t="s">
        <v>158</v>
      </c>
      <c r="AU91" s="18" t="s">
        <v>82</v>
      </c>
    </row>
    <row r="92" s="2" customFormat="1">
      <c r="A92" s="39"/>
      <c r="B92" s="40"/>
      <c r="C92" s="41"/>
      <c r="D92" s="247" t="s">
        <v>198</v>
      </c>
      <c r="E92" s="41"/>
      <c r="F92" s="248" t="s">
        <v>628</v>
      </c>
      <c r="G92" s="41"/>
      <c r="H92" s="41"/>
      <c r="I92" s="229"/>
      <c r="J92" s="41"/>
      <c r="K92" s="41"/>
      <c r="L92" s="45"/>
      <c r="M92" s="230"/>
      <c r="N92" s="231"/>
      <c r="O92" s="86"/>
      <c r="P92" s="86"/>
      <c r="Q92" s="86"/>
      <c r="R92" s="86"/>
      <c r="S92" s="86"/>
      <c r="T92" s="87"/>
      <c r="U92" s="39"/>
      <c r="V92" s="39"/>
      <c r="W92" s="39"/>
      <c r="X92" s="39"/>
      <c r="Y92" s="39"/>
      <c r="Z92" s="39"/>
      <c r="AA92" s="39"/>
      <c r="AB92" s="39"/>
      <c r="AC92" s="39"/>
      <c r="AD92" s="39"/>
      <c r="AE92" s="39"/>
      <c r="AT92" s="18" t="s">
        <v>198</v>
      </c>
      <c r="AU92" s="18" t="s">
        <v>82</v>
      </c>
    </row>
    <row r="93" s="13" customFormat="1">
      <c r="A93" s="13"/>
      <c r="B93" s="233"/>
      <c r="C93" s="234"/>
      <c r="D93" s="227" t="s">
        <v>161</v>
      </c>
      <c r="E93" s="235" t="s">
        <v>19</v>
      </c>
      <c r="F93" s="236" t="s">
        <v>642</v>
      </c>
      <c r="G93" s="234"/>
      <c r="H93" s="237">
        <v>450</v>
      </c>
      <c r="I93" s="238"/>
      <c r="J93" s="234"/>
      <c r="K93" s="234"/>
      <c r="L93" s="239"/>
      <c r="M93" s="240"/>
      <c r="N93" s="241"/>
      <c r="O93" s="241"/>
      <c r="P93" s="241"/>
      <c r="Q93" s="241"/>
      <c r="R93" s="241"/>
      <c r="S93" s="241"/>
      <c r="T93" s="242"/>
      <c r="U93" s="13"/>
      <c r="V93" s="13"/>
      <c r="W93" s="13"/>
      <c r="X93" s="13"/>
      <c r="Y93" s="13"/>
      <c r="Z93" s="13"/>
      <c r="AA93" s="13"/>
      <c r="AB93" s="13"/>
      <c r="AC93" s="13"/>
      <c r="AD93" s="13"/>
      <c r="AE93" s="13"/>
      <c r="AT93" s="243" t="s">
        <v>161</v>
      </c>
      <c r="AU93" s="243" t="s">
        <v>82</v>
      </c>
      <c r="AV93" s="13" t="s">
        <v>82</v>
      </c>
      <c r="AW93" s="13" t="s">
        <v>35</v>
      </c>
      <c r="AX93" s="13" t="s">
        <v>80</v>
      </c>
      <c r="AY93" s="243" t="s">
        <v>150</v>
      </c>
    </row>
    <row r="94" s="2" customFormat="1" ht="16.5" customHeight="1">
      <c r="A94" s="39"/>
      <c r="B94" s="40"/>
      <c r="C94" s="214" t="s">
        <v>82</v>
      </c>
      <c r="D94" s="214" t="s">
        <v>152</v>
      </c>
      <c r="E94" s="215" t="s">
        <v>153</v>
      </c>
      <c r="F94" s="216" t="s">
        <v>154</v>
      </c>
      <c r="G94" s="217" t="s">
        <v>155</v>
      </c>
      <c r="H94" s="218">
        <v>300</v>
      </c>
      <c r="I94" s="219"/>
      <c r="J94" s="220">
        <f>ROUND(I94*H94,2)</f>
        <v>0</v>
      </c>
      <c r="K94" s="216" t="s">
        <v>19</v>
      </c>
      <c r="L94" s="45"/>
      <c r="M94" s="221" t="s">
        <v>19</v>
      </c>
      <c r="N94" s="222" t="s">
        <v>46</v>
      </c>
      <c r="O94" s="86"/>
      <c r="P94" s="223">
        <f>O94*H94</f>
        <v>0</v>
      </c>
      <c r="Q94" s="223">
        <v>0.010277524666666701</v>
      </c>
      <c r="R94" s="223">
        <f>Q94*H94</f>
        <v>3.0832574000000101</v>
      </c>
      <c r="S94" s="223">
        <v>0</v>
      </c>
      <c r="T94" s="224">
        <f>S94*H94</f>
        <v>0</v>
      </c>
      <c r="U94" s="39"/>
      <c r="V94" s="39"/>
      <c r="W94" s="39"/>
      <c r="X94" s="39"/>
      <c r="Y94" s="39"/>
      <c r="Z94" s="39"/>
      <c r="AA94" s="39"/>
      <c r="AB94" s="39"/>
      <c r="AC94" s="39"/>
      <c r="AD94" s="39"/>
      <c r="AE94" s="39"/>
      <c r="AR94" s="225" t="s">
        <v>156</v>
      </c>
      <c r="AT94" s="225" t="s">
        <v>152</v>
      </c>
      <c r="AU94" s="225" t="s">
        <v>82</v>
      </c>
      <c r="AY94" s="18" t="s">
        <v>150</v>
      </c>
      <c r="BE94" s="226">
        <f>IF(N94="základní",J94,0)</f>
        <v>0</v>
      </c>
      <c r="BF94" s="226">
        <f>IF(N94="snížená",J94,0)</f>
        <v>0</v>
      </c>
      <c r="BG94" s="226">
        <f>IF(N94="zákl. přenesená",J94,0)</f>
        <v>0</v>
      </c>
      <c r="BH94" s="226">
        <f>IF(N94="sníž. přenesená",J94,0)</f>
        <v>0</v>
      </c>
      <c r="BI94" s="226">
        <f>IF(N94="nulová",J94,0)</f>
        <v>0</v>
      </c>
      <c r="BJ94" s="18" t="s">
        <v>156</v>
      </c>
      <c r="BK94" s="226">
        <f>ROUND(I94*H94,2)</f>
        <v>0</v>
      </c>
      <c r="BL94" s="18" t="s">
        <v>156</v>
      </c>
      <c r="BM94" s="225" t="s">
        <v>643</v>
      </c>
    </row>
    <row r="95" s="2" customFormat="1">
      <c r="A95" s="39"/>
      <c r="B95" s="40"/>
      <c r="C95" s="41"/>
      <c r="D95" s="227" t="s">
        <v>158</v>
      </c>
      <c r="E95" s="41"/>
      <c r="F95" s="228" t="s">
        <v>154</v>
      </c>
      <c r="G95" s="41"/>
      <c r="H95" s="41"/>
      <c r="I95" s="229"/>
      <c r="J95" s="41"/>
      <c r="K95" s="41"/>
      <c r="L95" s="45"/>
      <c r="M95" s="230"/>
      <c r="N95" s="231"/>
      <c r="O95" s="86"/>
      <c r="P95" s="86"/>
      <c r="Q95" s="86"/>
      <c r="R95" s="86"/>
      <c r="S95" s="86"/>
      <c r="T95" s="87"/>
      <c r="U95" s="39"/>
      <c r="V95" s="39"/>
      <c r="W95" s="39"/>
      <c r="X95" s="39"/>
      <c r="Y95" s="39"/>
      <c r="Z95" s="39"/>
      <c r="AA95" s="39"/>
      <c r="AB95" s="39"/>
      <c r="AC95" s="39"/>
      <c r="AD95" s="39"/>
      <c r="AE95" s="39"/>
      <c r="AT95" s="18" t="s">
        <v>158</v>
      </c>
      <c r="AU95" s="18" t="s">
        <v>82</v>
      </c>
    </row>
    <row r="96" s="2" customFormat="1">
      <c r="A96" s="39"/>
      <c r="B96" s="40"/>
      <c r="C96" s="41"/>
      <c r="D96" s="227" t="s">
        <v>159</v>
      </c>
      <c r="E96" s="41"/>
      <c r="F96" s="232" t="s">
        <v>644</v>
      </c>
      <c r="G96" s="41"/>
      <c r="H96" s="41"/>
      <c r="I96" s="229"/>
      <c r="J96" s="41"/>
      <c r="K96" s="41"/>
      <c r="L96" s="45"/>
      <c r="M96" s="230"/>
      <c r="N96" s="231"/>
      <c r="O96" s="86"/>
      <c r="P96" s="86"/>
      <c r="Q96" s="86"/>
      <c r="R96" s="86"/>
      <c r="S96" s="86"/>
      <c r="T96" s="87"/>
      <c r="U96" s="39"/>
      <c r="V96" s="39"/>
      <c r="W96" s="39"/>
      <c r="X96" s="39"/>
      <c r="Y96" s="39"/>
      <c r="Z96" s="39"/>
      <c r="AA96" s="39"/>
      <c r="AB96" s="39"/>
      <c r="AC96" s="39"/>
      <c r="AD96" s="39"/>
      <c r="AE96" s="39"/>
      <c r="AT96" s="18" t="s">
        <v>159</v>
      </c>
      <c r="AU96" s="18" t="s">
        <v>82</v>
      </c>
    </row>
    <row r="97" s="13" customFormat="1">
      <c r="A97" s="13"/>
      <c r="B97" s="233"/>
      <c r="C97" s="234"/>
      <c r="D97" s="227" t="s">
        <v>161</v>
      </c>
      <c r="E97" s="235" t="s">
        <v>19</v>
      </c>
      <c r="F97" s="236" t="s">
        <v>645</v>
      </c>
      <c r="G97" s="234"/>
      <c r="H97" s="237">
        <v>300</v>
      </c>
      <c r="I97" s="238"/>
      <c r="J97" s="234"/>
      <c r="K97" s="234"/>
      <c r="L97" s="239"/>
      <c r="M97" s="240"/>
      <c r="N97" s="241"/>
      <c r="O97" s="241"/>
      <c r="P97" s="241"/>
      <c r="Q97" s="241"/>
      <c r="R97" s="241"/>
      <c r="S97" s="241"/>
      <c r="T97" s="242"/>
      <c r="U97" s="13"/>
      <c r="V97" s="13"/>
      <c r="W97" s="13"/>
      <c r="X97" s="13"/>
      <c r="Y97" s="13"/>
      <c r="Z97" s="13"/>
      <c r="AA97" s="13"/>
      <c r="AB97" s="13"/>
      <c r="AC97" s="13"/>
      <c r="AD97" s="13"/>
      <c r="AE97" s="13"/>
      <c r="AT97" s="243" t="s">
        <v>161</v>
      </c>
      <c r="AU97" s="243" t="s">
        <v>82</v>
      </c>
      <c r="AV97" s="13" t="s">
        <v>82</v>
      </c>
      <c r="AW97" s="13" t="s">
        <v>35</v>
      </c>
      <c r="AX97" s="13" t="s">
        <v>80</v>
      </c>
      <c r="AY97" s="243" t="s">
        <v>150</v>
      </c>
    </row>
    <row r="98" s="2" customFormat="1" ht="49.05" customHeight="1">
      <c r="A98" s="39"/>
      <c r="B98" s="40"/>
      <c r="C98" s="214" t="s">
        <v>168</v>
      </c>
      <c r="D98" s="214" t="s">
        <v>152</v>
      </c>
      <c r="E98" s="215" t="s">
        <v>164</v>
      </c>
      <c r="F98" s="216" t="s">
        <v>165</v>
      </c>
      <c r="G98" s="217" t="s">
        <v>155</v>
      </c>
      <c r="H98" s="218">
        <v>300</v>
      </c>
      <c r="I98" s="219"/>
      <c r="J98" s="220">
        <f>ROUND(I98*H98,2)</f>
        <v>0</v>
      </c>
      <c r="K98" s="216" t="s">
        <v>19</v>
      </c>
      <c r="L98" s="45"/>
      <c r="M98" s="221" t="s">
        <v>19</v>
      </c>
      <c r="N98" s="222" t="s">
        <v>46</v>
      </c>
      <c r="O98" s="86"/>
      <c r="P98" s="223">
        <f>O98*H98</f>
        <v>0</v>
      </c>
      <c r="Q98" s="223">
        <v>0</v>
      </c>
      <c r="R98" s="223">
        <f>Q98*H98</f>
        <v>0</v>
      </c>
      <c r="S98" s="223">
        <v>0</v>
      </c>
      <c r="T98" s="224">
        <f>S98*H98</f>
        <v>0</v>
      </c>
      <c r="U98" s="39"/>
      <c r="V98" s="39"/>
      <c r="W98" s="39"/>
      <c r="X98" s="39"/>
      <c r="Y98" s="39"/>
      <c r="Z98" s="39"/>
      <c r="AA98" s="39"/>
      <c r="AB98" s="39"/>
      <c r="AC98" s="39"/>
      <c r="AD98" s="39"/>
      <c r="AE98" s="39"/>
      <c r="AR98" s="225" t="s">
        <v>156</v>
      </c>
      <c r="AT98" s="225" t="s">
        <v>152</v>
      </c>
      <c r="AU98" s="225" t="s">
        <v>82</v>
      </c>
      <c r="AY98" s="18" t="s">
        <v>150</v>
      </c>
      <c r="BE98" s="226">
        <f>IF(N98="základní",J98,0)</f>
        <v>0</v>
      </c>
      <c r="BF98" s="226">
        <f>IF(N98="snížená",J98,0)</f>
        <v>0</v>
      </c>
      <c r="BG98" s="226">
        <f>IF(N98="zákl. přenesená",J98,0)</f>
        <v>0</v>
      </c>
      <c r="BH98" s="226">
        <f>IF(N98="sníž. přenesená",J98,0)</f>
        <v>0</v>
      </c>
      <c r="BI98" s="226">
        <f>IF(N98="nulová",J98,0)</f>
        <v>0</v>
      </c>
      <c r="BJ98" s="18" t="s">
        <v>156</v>
      </c>
      <c r="BK98" s="226">
        <f>ROUND(I98*H98,2)</f>
        <v>0</v>
      </c>
      <c r="BL98" s="18" t="s">
        <v>156</v>
      </c>
      <c r="BM98" s="225" t="s">
        <v>646</v>
      </c>
    </row>
    <row r="99" s="2" customFormat="1">
      <c r="A99" s="39"/>
      <c r="B99" s="40"/>
      <c r="C99" s="41"/>
      <c r="D99" s="227" t="s">
        <v>158</v>
      </c>
      <c r="E99" s="41"/>
      <c r="F99" s="228" t="s">
        <v>165</v>
      </c>
      <c r="G99" s="41"/>
      <c r="H99" s="41"/>
      <c r="I99" s="229"/>
      <c r="J99" s="41"/>
      <c r="K99" s="41"/>
      <c r="L99" s="45"/>
      <c r="M99" s="230"/>
      <c r="N99" s="231"/>
      <c r="O99" s="86"/>
      <c r="P99" s="86"/>
      <c r="Q99" s="86"/>
      <c r="R99" s="86"/>
      <c r="S99" s="86"/>
      <c r="T99" s="87"/>
      <c r="U99" s="39"/>
      <c r="V99" s="39"/>
      <c r="W99" s="39"/>
      <c r="X99" s="39"/>
      <c r="Y99" s="39"/>
      <c r="Z99" s="39"/>
      <c r="AA99" s="39"/>
      <c r="AB99" s="39"/>
      <c r="AC99" s="39"/>
      <c r="AD99" s="39"/>
      <c r="AE99" s="39"/>
      <c r="AT99" s="18" t="s">
        <v>158</v>
      </c>
      <c r="AU99" s="18" t="s">
        <v>82</v>
      </c>
    </row>
    <row r="100" s="2" customFormat="1">
      <c r="A100" s="39"/>
      <c r="B100" s="40"/>
      <c r="C100" s="41"/>
      <c r="D100" s="227" t="s">
        <v>159</v>
      </c>
      <c r="E100" s="41"/>
      <c r="F100" s="232" t="s">
        <v>634</v>
      </c>
      <c r="G100" s="41"/>
      <c r="H100" s="41"/>
      <c r="I100" s="229"/>
      <c r="J100" s="41"/>
      <c r="K100" s="41"/>
      <c r="L100" s="45"/>
      <c r="M100" s="230"/>
      <c r="N100" s="231"/>
      <c r="O100" s="86"/>
      <c r="P100" s="86"/>
      <c r="Q100" s="86"/>
      <c r="R100" s="86"/>
      <c r="S100" s="86"/>
      <c r="T100" s="87"/>
      <c r="U100" s="39"/>
      <c r="V100" s="39"/>
      <c r="W100" s="39"/>
      <c r="X100" s="39"/>
      <c r="Y100" s="39"/>
      <c r="Z100" s="39"/>
      <c r="AA100" s="39"/>
      <c r="AB100" s="39"/>
      <c r="AC100" s="39"/>
      <c r="AD100" s="39"/>
      <c r="AE100" s="39"/>
      <c r="AT100" s="18" t="s">
        <v>159</v>
      </c>
      <c r="AU100" s="18" t="s">
        <v>82</v>
      </c>
    </row>
    <row r="101" s="13" customFormat="1">
      <c r="A101" s="13"/>
      <c r="B101" s="233"/>
      <c r="C101" s="234"/>
      <c r="D101" s="227" t="s">
        <v>161</v>
      </c>
      <c r="E101" s="235" t="s">
        <v>19</v>
      </c>
      <c r="F101" s="236" t="s">
        <v>645</v>
      </c>
      <c r="G101" s="234"/>
      <c r="H101" s="237">
        <v>300</v>
      </c>
      <c r="I101" s="238"/>
      <c r="J101" s="234"/>
      <c r="K101" s="234"/>
      <c r="L101" s="239"/>
      <c r="M101" s="240"/>
      <c r="N101" s="241"/>
      <c r="O101" s="241"/>
      <c r="P101" s="241"/>
      <c r="Q101" s="241"/>
      <c r="R101" s="241"/>
      <c r="S101" s="241"/>
      <c r="T101" s="242"/>
      <c r="U101" s="13"/>
      <c r="V101" s="13"/>
      <c r="W101" s="13"/>
      <c r="X101" s="13"/>
      <c r="Y101" s="13"/>
      <c r="Z101" s="13"/>
      <c r="AA101" s="13"/>
      <c r="AB101" s="13"/>
      <c r="AC101" s="13"/>
      <c r="AD101" s="13"/>
      <c r="AE101" s="13"/>
      <c r="AT101" s="243" t="s">
        <v>161</v>
      </c>
      <c r="AU101" s="243" t="s">
        <v>82</v>
      </c>
      <c r="AV101" s="13" t="s">
        <v>82</v>
      </c>
      <c r="AW101" s="13" t="s">
        <v>35</v>
      </c>
      <c r="AX101" s="13" t="s">
        <v>80</v>
      </c>
      <c r="AY101" s="243" t="s">
        <v>150</v>
      </c>
    </row>
    <row r="102" s="2" customFormat="1" ht="24.15" customHeight="1">
      <c r="A102" s="39"/>
      <c r="B102" s="40"/>
      <c r="C102" s="214" t="s">
        <v>156</v>
      </c>
      <c r="D102" s="214" t="s">
        <v>152</v>
      </c>
      <c r="E102" s="215" t="s">
        <v>169</v>
      </c>
      <c r="F102" s="216" t="s">
        <v>170</v>
      </c>
      <c r="G102" s="217" t="s">
        <v>155</v>
      </c>
      <c r="H102" s="218">
        <v>300</v>
      </c>
      <c r="I102" s="219"/>
      <c r="J102" s="220">
        <f>ROUND(I102*H102,2)</f>
        <v>0</v>
      </c>
      <c r="K102" s="216" t="s">
        <v>19</v>
      </c>
      <c r="L102" s="45"/>
      <c r="M102" s="221" t="s">
        <v>19</v>
      </c>
      <c r="N102" s="222" t="s">
        <v>46</v>
      </c>
      <c r="O102" s="86"/>
      <c r="P102" s="223">
        <f>O102*H102</f>
        <v>0</v>
      </c>
      <c r="Q102" s="223">
        <v>0</v>
      </c>
      <c r="R102" s="223">
        <f>Q102*H102</f>
        <v>0</v>
      </c>
      <c r="S102" s="223">
        <v>0</v>
      </c>
      <c r="T102" s="224">
        <f>S102*H102</f>
        <v>0</v>
      </c>
      <c r="U102" s="39"/>
      <c r="V102" s="39"/>
      <c r="W102" s="39"/>
      <c r="X102" s="39"/>
      <c r="Y102" s="39"/>
      <c r="Z102" s="39"/>
      <c r="AA102" s="39"/>
      <c r="AB102" s="39"/>
      <c r="AC102" s="39"/>
      <c r="AD102" s="39"/>
      <c r="AE102" s="39"/>
      <c r="AR102" s="225" t="s">
        <v>156</v>
      </c>
      <c r="AT102" s="225" t="s">
        <v>152</v>
      </c>
      <c r="AU102" s="225" t="s">
        <v>82</v>
      </c>
      <c r="AY102" s="18" t="s">
        <v>150</v>
      </c>
      <c r="BE102" s="226">
        <f>IF(N102="základní",J102,0)</f>
        <v>0</v>
      </c>
      <c r="BF102" s="226">
        <f>IF(N102="snížená",J102,0)</f>
        <v>0</v>
      </c>
      <c r="BG102" s="226">
        <f>IF(N102="zákl. přenesená",J102,0)</f>
        <v>0</v>
      </c>
      <c r="BH102" s="226">
        <f>IF(N102="sníž. přenesená",J102,0)</f>
        <v>0</v>
      </c>
      <c r="BI102" s="226">
        <f>IF(N102="nulová",J102,0)</f>
        <v>0</v>
      </c>
      <c r="BJ102" s="18" t="s">
        <v>156</v>
      </c>
      <c r="BK102" s="226">
        <f>ROUND(I102*H102,2)</f>
        <v>0</v>
      </c>
      <c r="BL102" s="18" t="s">
        <v>156</v>
      </c>
      <c r="BM102" s="225" t="s">
        <v>647</v>
      </c>
    </row>
    <row r="103" s="2" customFormat="1">
      <c r="A103" s="39"/>
      <c r="B103" s="40"/>
      <c r="C103" s="41"/>
      <c r="D103" s="227" t="s">
        <v>158</v>
      </c>
      <c r="E103" s="41"/>
      <c r="F103" s="228" t="s">
        <v>170</v>
      </c>
      <c r="G103" s="41"/>
      <c r="H103" s="41"/>
      <c r="I103" s="229"/>
      <c r="J103" s="41"/>
      <c r="K103" s="41"/>
      <c r="L103" s="45"/>
      <c r="M103" s="230"/>
      <c r="N103" s="231"/>
      <c r="O103" s="86"/>
      <c r="P103" s="86"/>
      <c r="Q103" s="86"/>
      <c r="R103" s="86"/>
      <c r="S103" s="86"/>
      <c r="T103" s="87"/>
      <c r="U103" s="39"/>
      <c r="V103" s="39"/>
      <c r="W103" s="39"/>
      <c r="X103" s="39"/>
      <c r="Y103" s="39"/>
      <c r="Z103" s="39"/>
      <c r="AA103" s="39"/>
      <c r="AB103" s="39"/>
      <c r="AC103" s="39"/>
      <c r="AD103" s="39"/>
      <c r="AE103" s="39"/>
      <c r="AT103" s="18" t="s">
        <v>158</v>
      </c>
      <c r="AU103" s="18" t="s">
        <v>82</v>
      </c>
    </row>
    <row r="104" s="2" customFormat="1">
      <c r="A104" s="39"/>
      <c r="B104" s="40"/>
      <c r="C104" s="41"/>
      <c r="D104" s="227" t="s">
        <v>159</v>
      </c>
      <c r="E104" s="41"/>
      <c r="F104" s="232" t="s">
        <v>172</v>
      </c>
      <c r="G104" s="41"/>
      <c r="H104" s="41"/>
      <c r="I104" s="229"/>
      <c r="J104" s="41"/>
      <c r="K104" s="41"/>
      <c r="L104" s="45"/>
      <c r="M104" s="230"/>
      <c r="N104" s="231"/>
      <c r="O104" s="86"/>
      <c r="P104" s="86"/>
      <c r="Q104" s="86"/>
      <c r="R104" s="86"/>
      <c r="S104" s="86"/>
      <c r="T104" s="87"/>
      <c r="U104" s="39"/>
      <c r="V104" s="39"/>
      <c r="W104" s="39"/>
      <c r="X104" s="39"/>
      <c r="Y104" s="39"/>
      <c r="Z104" s="39"/>
      <c r="AA104" s="39"/>
      <c r="AB104" s="39"/>
      <c r="AC104" s="39"/>
      <c r="AD104" s="39"/>
      <c r="AE104" s="39"/>
      <c r="AT104" s="18" t="s">
        <v>159</v>
      </c>
      <c r="AU104" s="18" t="s">
        <v>82</v>
      </c>
    </row>
    <row r="105" s="13" customFormat="1">
      <c r="A105" s="13"/>
      <c r="B105" s="233"/>
      <c r="C105" s="234"/>
      <c r="D105" s="227" t="s">
        <v>161</v>
      </c>
      <c r="E105" s="235" t="s">
        <v>19</v>
      </c>
      <c r="F105" s="236" t="s">
        <v>648</v>
      </c>
      <c r="G105" s="234"/>
      <c r="H105" s="237">
        <v>300</v>
      </c>
      <c r="I105" s="238"/>
      <c r="J105" s="234"/>
      <c r="K105" s="234"/>
      <c r="L105" s="239"/>
      <c r="M105" s="240"/>
      <c r="N105" s="241"/>
      <c r="O105" s="241"/>
      <c r="P105" s="241"/>
      <c r="Q105" s="241"/>
      <c r="R105" s="241"/>
      <c r="S105" s="241"/>
      <c r="T105" s="242"/>
      <c r="U105" s="13"/>
      <c r="V105" s="13"/>
      <c r="W105" s="13"/>
      <c r="X105" s="13"/>
      <c r="Y105" s="13"/>
      <c r="Z105" s="13"/>
      <c r="AA105" s="13"/>
      <c r="AB105" s="13"/>
      <c r="AC105" s="13"/>
      <c r="AD105" s="13"/>
      <c r="AE105" s="13"/>
      <c r="AT105" s="243" t="s">
        <v>161</v>
      </c>
      <c r="AU105" s="243" t="s">
        <v>82</v>
      </c>
      <c r="AV105" s="13" t="s">
        <v>82</v>
      </c>
      <c r="AW105" s="13" t="s">
        <v>35</v>
      </c>
      <c r="AX105" s="13" t="s">
        <v>80</v>
      </c>
      <c r="AY105" s="243" t="s">
        <v>150</v>
      </c>
    </row>
    <row r="106" s="2" customFormat="1" ht="16.5" customHeight="1">
      <c r="A106" s="39"/>
      <c r="B106" s="40"/>
      <c r="C106" s="214" t="s">
        <v>211</v>
      </c>
      <c r="D106" s="214" t="s">
        <v>152</v>
      </c>
      <c r="E106" s="215" t="s">
        <v>174</v>
      </c>
      <c r="F106" s="216" t="s">
        <v>175</v>
      </c>
      <c r="G106" s="217" t="s">
        <v>155</v>
      </c>
      <c r="H106" s="218">
        <v>-300</v>
      </c>
      <c r="I106" s="219"/>
      <c r="J106" s="220">
        <f>ROUND(I106*H106,2)</f>
        <v>0</v>
      </c>
      <c r="K106" s="216" t="s">
        <v>19</v>
      </c>
      <c r="L106" s="45"/>
      <c r="M106" s="221" t="s">
        <v>19</v>
      </c>
      <c r="N106" s="222" t="s">
        <v>46</v>
      </c>
      <c r="O106" s="86"/>
      <c r="P106" s="223">
        <f>O106*H106</f>
        <v>0</v>
      </c>
      <c r="Q106" s="223">
        <v>0</v>
      </c>
      <c r="R106" s="223">
        <f>Q106*H106</f>
        <v>0</v>
      </c>
      <c r="S106" s="223">
        <v>0</v>
      </c>
      <c r="T106" s="224">
        <f>S106*H106</f>
        <v>0</v>
      </c>
      <c r="U106" s="39"/>
      <c r="V106" s="39"/>
      <c r="W106" s="39"/>
      <c r="X106" s="39"/>
      <c r="Y106" s="39"/>
      <c r="Z106" s="39"/>
      <c r="AA106" s="39"/>
      <c r="AB106" s="39"/>
      <c r="AC106" s="39"/>
      <c r="AD106" s="39"/>
      <c r="AE106" s="39"/>
      <c r="AR106" s="225" t="s">
        <v>156</v>
      </c>
      <c r="AT106" s="225" t="s">
        <v>152</v>
      </c>
      <c r="AU106" s="225" t="s">
        <v>82</v>
      </c>
      <c r="AY106" s="18" t="s">
        <v>150</v>
      </c>
      <c r="BE106" s="226">
        <f>IF(N106="základní",J106,0)</f>
        <v>0</v>
      </c>
      <c r="BF106" s="226">
        <f>IF(N106="snížená",J106,0)</f>
        <v>0</v>
      </c>
      <c r="BG106" s="226">
        <f>IF(N106="zákl. přenesená",J106,0)</f>
        <v>0</v>
      </c>
      <c r="BH106" s="226">
        <f>IF(N106="sníž. přenesená",J106,0)</f>
        <v>0</v>
      </c>
      <c r="BI106" s="226">
        <f>IF(N106="nulová",J106,0)</f>
        <v>0</v>
      </c>
      <c r="BJ106" s="18" t="s">
        <v>156</v>
      </c>
      <c r="BK106" s="226">
        <f>ROUND(I106*H106,2)</f>
        <v>0</v>
      </c>
      <c r="BL106" s="18" t="s">
        <v>156</v>
      </c>
      <c r="BM106" s="225" t="s">
        <v>649</v>
      </c>
    </row>
    <row r="107" s="2" customFormat="1">
      <c r="A107" s="39"/>
      <c r="B107" s="40"/>
      <c r="C107" s="41"/>
      <c r="D107" s="227" t="s">
        <v>158</v>
      </c>
      <c r="E107" s="41"/>
      <c r="F107" s="228" t="s">
        <v>175</v>
      </c>
      <c r="G107" s="41"/>
      <c r="H107" s="41"/>
      <c r="I107" s="229"/>
      <c r="J107" s="41"/>
      <c r="K107" s="41"/>
      <c r="L107" s="45"/>
      <c r="M107" s="230"/>
      <c r="N107" s="231"/>
      <c r="O107" s="86"/>
      <c r="P107" s="86"/>
      <c r="Q107" s="86"/>
      <c r="R107" s="86"/>
      <c r="S107" s="86"/>
      <c r="T107" s="87"/>
      <c r="U107" s="39"/>
      <c r="V107" s="39"/>
      <c r="W107" s="39"/>
      <c r="X107" s="39"/>
      <c r="Y107" s="39"/>
      <c r="Z107" s="39"/>
      <c r="AA107" s="39"/>
      <c r="AB107" s="39"/>
      <c r="AC107" s="39"/>
      <c r="AD107" s="39"/>
      <c r="AE107" s="39"/>
      <c r="AT107" s="18" t="s">
        <v>158</v>
      </c>
      <c r="AU107" s="18" t="s">
        <v>82</v>
      </c>
    </row>
    <row r="108" s="2" customFormat="1">
      <c r="A108" s="39"/>
      <c r="B108" s="40"/>
      <c r="C108" s="41"/>
      <c r="D108" s="227" t="s">
        <v>159</v>
      </c>
      <c r="E108" s="41"/>
      <c r="F108" s="232" t="s">
        <v>177</v>
      </c>
      <c r="G108" s="41"/>
      <c r="H108" s="41"/>
      <c r="I108" s="229"/>
      <c r="J108" s="41"/>
      <c r="K108" s="41"/>
      <c r="L108" s="45"/>
      <c r="M108" s="230"/>
      <c r="N108" s="231"/>
      <c r="O108" s="86"/>
      <c r="P108" s="86"/>
      <c r="Q108" s="86"/>
      <c r="R108" s="86"/>
      <c r="S108" s="86"/>
      <c r="T108" s="87"/>
      <c r="U108" s="39"/>
      <c r="V108" s="39"/>
      <c r="W108" s="39"/>
      <c r="X108" s="39"/>
      <c r="Y108" s="39"/>
      <c r="Z108" s="39"/>
      <c r="AA108" s="39"/>
      <c r="AB108" s="39"/>
      <c r="AC108" s="39"/>
      <c r="AD108" s="39"/>
      <c r="AE108" s="39"/>
      <c r="AT108" s="18" t="s">
        <v>159</v>
      </c>
      <c r="AU108" s="18" t="s">
        <v>82</v>
      </c>
    </row>
    <row r="109" s="13" customFormat="1">
      <c r="A109" s="13"/>
      <c r="B109" s="233"/>
      <c r="C109" s="234"/>
      <c r="D109" s="227" t="s">
        <v>161</v>
      </c>
      <c r="E109" s="235" t="s">
        <v>19</v>
      </c>
      <c r="F109" s="236" t="s">
        <v>650</v>
      </c>
      <c r="G109" s="234"/>
      <c r="H109" s="237">
        <v>-300</v>
      </c>
      <c r="I109" s="238"/>
      <c r="J109" s="234"/>
      <c r="K109" s="234"/>
      <c r="L109" s="239"/>
      <c r="M109" s="244"/>
      <c r="N109" s="245"/>
      <c r="O109" s="245"/>
      <c r="P109" s="245"/>
      <c r="Q109" s="245"/>
      <c r="R109" s="245"/>
      <c r="S109" s="245"/>
      <c r="T109" s="246"/>
      <c r="U109" s="13"/>
      <c r="V109" s="13"/>
      <c r="W109" s="13"/>
      <c r="X109" s="13"/>
      <c r="Y109" s="13"/>
      <c r="Z109" s="13"/>
      <c r="AA109" s="13"/>
      <c r="AB109" s="13"/>
      <c r="AC109" s="13"/>
      <c r="AD109" s="13"/>
      <c r="AE109" s="13"/>
      <c r="AT109" s="243" t="s">
        <v>161</v>
      </c>
      <c r="AU109" s="243" t="s">
        <v>82</v>
      </c>
      <c r="AV109" s="13" t="s">
        <v>82</v>
      </c>
      <c r="AW109" s="13" t="s">
        <v>35</v>
      </c>
      <c r="AX109" s="13" t="s">
        <v>80</v>
      </c>
      <c r="AY109" s="243" t="s">
        <v>150</v>
      </c>
    </row>
    <row r="110" s="2" customFormat="1" ht="6.96" customHeight="1">
      <c r="A110" s="39"/>
      <c r="B110" s="61"/>
      <c r="C110" s="62"/>
      <c r="D110" s="62"/>
      <c r="E110" s="62"/>
      <c r="F110" s="62"/>
      <c r="G110" s="62"/>
      <c r="H110" s="62"/>
      <c r="I110" s="62"/>
      <c r="J110" s="62"/>
      <c r="K110" s="62"/>
      <c r="L110" s="45"/>
      <c r="M110" s="39"/>
      <c r="O110" s="39"/>
      <c r="P110" s="39"/>
      <c r="Q110" s="39"/>
      <c r="R110" s="39"/>
      <c r="S110" s="39"/>
      <c r="T110" s="39"/>
      <c r="U110" s="39"/>
      <c r="V110" s="39"/>
      <c r="W110" s="39"/>
      <c r="X110" s="39"/>
      <c r="Y110" s="39"/>
      <c r="Z110" s="39"/>
      <c r="AA110" s="39"/>
      <c r="AB110" s="39"/>
      <c r="AC110" s="39"/>
      <c r="AD110" s="39"/>
      <c r="AE110" s="39"/>
    </row>
  </sheetData>
  <sheetProtection sheet="1" autoFilter="0" formatColumns="0" formatRows="0" objects="1" scenarios="1" spinCount="100000" saltValue="YivtZv5b/0XdJNSJcgr0G2eGMmGEckudpxj7VpsuVORbP9zAAWTW22ErYuTSSgWNqDIPYq8DyZXeP0IT0F25Ww==" hashValue="S0mU8vMSOWIAhVprOYAjMfarh1LtAkxYjdPCrmm5w4+N+1AIYO6EAb6Ov3k42uMVOqsVEvLTDPWprCbmCTd+pQ==" algorithmName="SHA-512" password="CC35"/>
  <autoFilter ref="C86:K109"/>
  <mergeCells count="12">
    <mergeCell ref="E7:H7"/>
    <mergeCell ref="E9:H9"/>
    <mergeCell ref="E11:H11"/>
    <mergeCell ref="E20:H20"/>
    <mergeCell ref="E29:H29"/>
    <mergeCell ref="E50:H50"/>
    <mergeCell ref="E52:H52"/>
    <mergeCell ref="E54:H54"/>
    <mergeCell ref="E75:H75"/>
    <mergeCell ref="E77:H77"/>
    <mergeCell ref="E79:H79"/>
    <mergeCell ref="L2:V2"/>
  </mergeCells>
  <hyperlinks>
    <hyperlink ref="F92" r:id="rId1" display="https://podminky.urs.cz/item/CS_URS_2025_01/181951113"/>
  </hyperlinks>
  <pageMargins left="0.39375" right="0.39375" top="0.39375" bottom="0.39375" header="0" footer="0"/>
  <pageSetup paperSize="9" orientation="portrait" blackAndWhite="1" fitToHeight="100"/>
  <headerFooter>
    <oddFooter>&amp;CStrana &amp;P z &amp;N</oddFooter>
  </headerFooter>
  <drawing r:id="rId2"/>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109</v>
      </c>
    </row>
    <row r="3" s="1" customFormat="1" ht="6.96" customHeight="1">
      <c r="B3" s="140"/>
      <c r="C3" s="141"/>
      <c r="D3" s="141"/>
      <c r="E3" s="141"/>
      <c r="F3" s="141"/>
      <c r="G3" s="141"/>
      <c r="H3" s="141"/>
      <c r="I3" s="141"/>
      <c r="J3" s="141"/>
      <c r="K3" s="141"/>
      <c r="L3" s="21"/>
      <c r="AT3" s="18" t="s">
        <v>82</v>
      </c>
    </row>
    <row r="4" s="1" customFormat="1" ht="24.96" customHeight="1">
      <c r="B4" s="21"/>
      <c r="D4" s="142" t="s">
        <v>124</v>
      </c>
      <c r="L4" s="21"/>
      <c r="M4" s="143" t="s">
        <v>10</v>
      </c>
      <c r="AT4" s="18" t="s">
        <v>35</v>
      </c>
    </row>
    <row r="5" s="1" customFormat="1" ht="6.96" customHeight="1">
      <c r="B5" s="21"/>
      <c r="L5" s="21"/>
    </row>
    <row r="6" s="1" customFormat="1" ht="12" customHeight="1">
      <c r="B6" s="21"/>
      <c r="D6" s="144" t="s">
        <v>16</v>
      </c>
      <c r="L6" s="21"/>
    </row>
    <row r="7" s="1" customFormat="1" ht="16.5" customHeight="1">
      <c r="B7" s="21"/>
      <c r="E7" s="145" t="str">
        <f>'Rekapitulace stavby'!K6</f>
        <v>Úpa, Malá Úpa, odstranění povodňových škod</v>
      </c>
      <c r="F7" s="144"/>
      <c r="G7" s="144"/>
      <c r="H7" s="144"/>
      <c r="L7" s="21"/>
    </row>
    <row r="8" s="1" customFormat="1" ht="12" customHeight="1">
      <c r="B8" s="21"/>
      <c r="D8" s="144" t="s">
        <v>125</v>
      </c>
      <c r="L8" s="21"/>
    </row>
    <row r="9" s="2" customFormat="1" ht="16.5" customHeight="1">
      <c r="A9" s="39"/>
      <c r="B9" s="45"/>
      <c r="C9" s="39"/>
      <c r="D9" s="39"/>
      <c r="E9" s="145" t="s">
        <v>621</v>
      </c>
      <c r="F9" s="39"/>
      <c r="G9" s="39"/>
      <c r="H9" s="39"/>
      <c r="I9" s="39"/>
      <c r="J9" s="39"/>
      <c r="K9" s="39"/>
      <c r="L9" s="146"/>
      <c r="S9" s="39"/>
      <c r="T9" s="39"/>
      <c r="U9" s="39"/>
      <c r="V9" s="39"/>
      <c r="W9" s="39"/>
      <c r="X9" s="39"/>
      <c r="Y9" s="39"/>
      <c r="Z9" s="39"/>
      <c r="AA9" s="39"/>
      <c r="AB9" s="39"/>
      <c r="AC9" s="39"/>
      <c r="AD9" s="39"/>
      <c r="AE9" s="39"/>
    </row>
    <row r="10" s="2" customFormat="1" ht="12" customHeight="1">
      <c r="A10" s="39"/>
      <c r="B10" s="45"/>
      <c r="C10" s="39"/>
      <c r="D10" s="144" t="s">
        <v>127</v>
      </c>
      <c r="E10" s="39"/>
      <c r="F10" s="39"/>
      <c r="G10" s="39"/>
      <c r="H10" s="39"/>
      <c r="I10" s="39"/>
      <c r="J10" s="39"/>
      <c r="K10" s="39"/>
      <c r="L10" s="146"/>
      <c r="S10" s="39"/>
      <c r="T10" s="39"/>
      <c r="U10" s="39"/>
      <c r="V10" s="39"/>
      <c r="W10" s="39"/>
      <c r="X10" s="39"/>
      <c r="Y10" s="39"/>
      <c r="Z10" s="39"/>
      <c r="AA10" s="39"/>
      <c r="AB10" s="39"/>
      <c r="AC10" s="39"/>
      <c r="AD10" s="39"/>
      <c r="AE10" s="39"/>
    </row>
    <row r="11" s="2" customFormat="1" ht="16.5" customHeight="1">
      <c r="A11" s="39"/>
      <c r="B11" s="45"/>
      <c r="C11" s="39"/>
      <c r="D11" s="39"/>
      <c r="E11" s="147" t="s">
        <v>651</v>
      </c>
      <c r="F11" s="39"/>
      <c r="G11" s="39"/>
      <c r="H11" s="39"/>
      <c r="I11" s="39"/>
      <c r="J11" s="39"/>
      <c r="K11" s="39"/>
      <c r="L11" s="146"/>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6"/>
      <c r="S12" s="39"/>
      <c r="T12" s="39"/>
      <c r="U12" s="39"/>
      <c r="V12" s="39"/>
      <c r="W12" s="39"/>
      <c r="X12" s="39"/>
      <c r="Y12" s="39"/>
      <c r="Z12" s="39"/>
      <c r="AA12" s="39"/>
      <c r="AB12" s="39"/>
      <c r="AC12" s="39"/>
      <c r="AD12" s="39"/>
      <c r="AE12" s="39"/>
    </row>
    <row r="13" s="2" customFormat="1" ht="12" customHeight="1">
      <c r="A13" s="39"/>
      <c r="B13" s="45"/>
      <c r="C13" s="39"/>
      <c r="D13" s="144" t="s">
        <v>18</v>
      </c>
      <c r="E13" s="39"/>
      <c r="F13" s="135" t="s">
        <v>88</v>
      </c>
      <c r="G13" s="39"/>
      <c r="H13" s="39"/>
      <c r="I13" s="144" t="s">
        <v>20</v>
      </c>
      <c r="J13" s="135" t="s">
        <v>19</v>
      </c>
      <c r="K13" s="39"/>
      <c r="L13" s="146"/>
      <c r="S13" s="39"/>
      <c r="T13" s="39"/>
      <c r="U13" s="39"/>
      <c r="V13" s="39"/>
      <c r="W13" s="39"/>
      <c r="X13" s="39"/>
      <c r="Y13" s="39"/>
      <c r="Z13" s="39"/>
      <c r="AA13" s="39"/>
      <c r="AB13" s="39"/>
      <c r="AC13" s="39"/>
      <c r="AD13" s="39"/>
      <c r="AE13" s="39"/>
    </row>
    <row r="14" s="2" customFormat="1" ht="12" customHeight="1">
      <c r="A14" s="39"/>
      <c r="B14" s="45"/>
      <c r="C14" s="39"/>
      <c r="D14" s="144" t="s">
        <v>21</v>
      </c>
      <c r="E14" s="39"/>
      <c r="F14" s="135" t="s">
        <v>22</v>
      </c>
      <c r="G14" s="39"/>
      <c r="H14" s="39"/>
      <c r="I14" s="144" t="s">
        <v>23</v>
      </c>
      <c r="J14" s="148" t="str">
        <f>'Rekapitulace stavby'!AN8</f>
        <v>16.12.2025</v>
      </c>
      <c r="K14" s="39"/>
      <c r="L14" s="146"/>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6"/>
      <c r="S15" s="39"/>
      <c r="T15" s="39"/>
      <c r="U15" s="39"/>
      <c r="V15" s="39"/>
      <c r="W15" s="39"/>
      <c r="X15" s="39"/>
      <c r="Y15" s="39"/>
      <c r="Z15" s="39"/>
      <c r="AA15" s="39"/>
      <c r="AB15" s="39"/>
      <c r="AC15" s="39"/>
      <c r="AD15" s="39"/>
      <c r="AE15" s="39"/>
    </row>
    <row r="16" s="2" customFormat="1" ht="12" customHeight="1">
      <c r="A16" s="39"/>
      <c r="B16" s="45"/>
      <c r="C16" s="39"/>
      <c r="D16" s="144" t="s">
        <v>25</v>
      </c>
      <c r="E16" s="39"/>
      <c r="F16" s="39"/>
      <c r="G16" s="39"/>
      <c r="H16" s="39"/>
      <c r="I16" s="144" t="s">
        <v>26</v>
      </c>
      <c r="J16" s="135" t="s">
        <v>27</v>
      </c>
      <c r="K16" s="39"/>
      <c r="L16" s="146"/>
      <c r="S16" s="39"/>
      <c r="T16" s="39"/>
      <c r="U16" s="39"/>
      <c r="V16" s="39"/>
      <c r="W16" s="39"/>
      <c r="X16" s="39"/>
      <c r="Y16" s="39"/>
      <c r="Z16" s="39"/>
      <c r="AA16" s="39"/>
      <c r="AB16" s="39"/>
      <c r="AC16" s="39"/>
      <c r="AD16" s="39"/>
      <c r="AE16" s="39"/>
    </row>
    <row r="17" s="2" customFormat="1" ht="18" customHeight="1">
      <c r="A17" s="39"/>
      <c r="B17" s="45"/>
      <c r="C17" s="39"/>
      <c r="D17" s="39"/>
      <c r="E17" s="135" t="s">
        <v>28</v>
      </c>
      <c r="F17" s="39"/>
      <c r="G17" s="39"/>
      <c r="H17" s="39"/>
      <c r="I17" s="144" t="s">
        <v>29</v>
      </c>
      <c r="J17" s="135" t="s">
        <v>30</v>
      </c>
      <c r="K17" s="39"/>
      <c r="L17" s="146"/>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6"/>
      <c r="S18" s="39"/>
      <c r="T18" s="39"/>
      <c r="U18" s="39"/>
      <c r="V18" s="39"/>
      <c r="W18" s="39"/>
      <c r="X18" s="39"/>
      <c r="Y18" s="39"/>
      <c r="Z18" s="39"/>
      <c r="AA18" s="39"/>
      <c r="AB18" s="39"/>
      <c r="AC18" s="39"/>
      <c r="AD18" s="39"/>
      <c r="AE18" s="39"/>
    </row>
    <row r="19" s="2" customFormat="1" ht="12" customHeight="1">
      <c r="A19" s="39"/>
      <c r="B19" s="45"/>
      <c r="C19" s="39"/>
      <c r="D19" s="144" t="s">
        <v>31</v>
      </c>
      <c r="E19" s="39"/>
      <c r="F19" s="39"/>
      <c r="G19" s="39"/>
      <c r="H19" s="39"/>
      <c r="I19" s="144" t="s">
        <v>26</v>
      </c>
      <c r="J19" s="34" t="str">
        <f>'Rekapitulace stavby'!AN13</f>
        <v>Vyplň údaj</v>
      </c>
      <c r="K19" s="39"/>
      <c r="L19" s="146"/>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5"/>
      <c r="G20" s="135"/>
      <c r="H20" s="135"/>
      <c r="I20" s="144" t="s">
        <v>29</v>
      </c>
      <c r="J20" s="34" t="str">
        <f>'Rekapitulace stavby'!AN14</f>
        <v>Vyplň údaj</v>
      </c>
      <c r="K20" s="39"/>
      <c r="L20" s="146"/>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6"/>
      <c r="S21" s="39"/>
      <c r="T21" s="39"/>
      <c r="U21" s="39"/>
      <c r="V21" s="39"/>
      <c r="W21" s="39"/>
      <c r="X21" s="39"/>
      <c r="Y21" s="39"/>
      <c r="Z21" s="39"/>
      <c r="AA21" s="39"/>
      <c r="AB21" s="39"/>
      <c r="AC21" s="39"/>
      <c r="AD21" s="39"/>
      <c r="AE21" s="39"/>
    </row>
    <row r="22" s="2" customFormat="1" ht="12" customHeight="1">
      <c r="A22" s="39"/>
      <c r="B22" s="45"/>
      <c r="C22" s="39"/>
      <c r="D22" s="144" t="s">
        <v>33</v>
      </c>
      <c r="E22" s="39"/>
      <c r="F22" s="39"/>
      <c r="G22" s="39"/>
      <c r="H22" s="39"/>
      <c r="I22" s="144" t="s">
        <v>26</v>
      </c>
      <c r="J22" s="135" t="s">
        <v>19</v>
      </c>
      <c r="K22" s="39"/>
      <c r="L22" s="146"/>
      <c r="S22" s="39"/>
      <c r="T22" s="39"/>
      <c r="U22" s="39"/>
      <c r="V22" s="39"/>
      <c r="W22" s="39"/>
      <c r="X22" s="39"/>
      <c r="Y22" s="39"/>
      <c r="Z22" s="39"/>
      <c r="AA22" s="39"/>
      <c r="AB22" s="39"/>
      <c r="AC22" s="39"/>
      <c r="AD22" s="39"/>
      <c r="AE22" s="39"/>
    </row>
    <row r="23" s="2" customFormat="1" ht="18" customHeight="1">
      <c r="A23" s="39"/>
      <c r="B23" s="45"/>
      <c r="C23" s="39"/>
      <c r="D23" s="39"/>
      <c r="E23" s="135" t="s">
        <v>34</v>
      </c>
      <c r="F23" s="39"/>
      <c r="G23" s="39"/>
      <c r="H23" s="39"/>
      <c r="I23" s="144" t="s">
        <v>29</v>
      </c>
      <c r="J23" s="135" t="s">
        <v>19</v>
      </c>
      <c r="K23" s="39"/>
      <c r="L23" s="146"/>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6"/>
      <c r="S24" s="39"/>
      <c r="T24" s="39"/>
      <c r="U24" s="39"/>
      <c r="V24" s="39"/>
      <c r="W24" s="39"/>
      <c r="X24" s="39"/>
      <c r="Y24" s="39"/>
      <c r="Z24" s="39"/>
      <c r="AA24" s="39"/>
      <c r="AB24" s="39"/>
      <c r="AC24" s="39"/>
      <c r="AD24" s="39"/>
      <c r="AE24" s="39"/>
    </row>
    <row r="25" s="2" customFormat="1" ht="12" customHeight="1">
      <c r="A25" s="39"/>
      <c r="B25" s="45"/>
      <c r="C25" s="39"/>
      <c r="D25" s="144" t="s">
        <v>36</v>
      </c>
      <c r="E25" s="39"/>
      <c r="F25" s="39"/>
      <c r="G25" s="39"/>
      <c r="H25" s="39"/>
      <c r="I25" s="144" t="s">
        <v>26</v>
      </c>
      <c r="J25" s="135" t="str">
        <f>IF('Rekapitulace stavby'!AN19="","",'Rekapitulace stavby'!AN19)</f>
        <v/>
      </c>
      <c r="K25" s="39"/>
      <c r="L25" s="146"/>
      <c r="S25" s="39"/>
      <c r="T25" s="39"/>
      <c r="U25" s="39"/>
      <c r="V25" s="39"/>
      <c r="W25" s="39"/>
      <c r="X25" s="39"/>
      <c r="Y25" s="39"/>
      <c r="Z25" s="39"/>
      <c r="AA25" s="39"/>
      <c r="AB25" s="39"/>
      <c r="AC25" s="39"/>
      <c r="AD25" s="39"/>
      <c r="AE25" s="39"/>
    </row>
    <row r="26" s="2" customFormat="1" ht="18" customHeight="1">
      <c r="A26" s="39"/>
      <c r="B26" s="45"/>
      <c r="C26" s="39"/>
      <c r="D26" s="39"/>
      <c r="E26" s="135" t="str">
        <f>IF('Rekapitulace stavby'!E20="","",'Rekapitulace stavby'!E20)</f>
        <v xml:space="preserve"> </v>
      </c>
      <c r="F26" s="39"/>
      <c r="G26" s="39"/>
      <c r="H26" s="39"/>
      <c r="I26" s="144" t="s">
        <v>29</v>
      </c>
      <c r="J26" s="135" t="str">
        <f>IF('Rekapitulace stavby'!AN20="","",'Rekapitulace stavby'!AN20)</f>
        <v/>
      </c>
      <c r="K26" s="39"/>
      <c r="L26" s="146"/>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6"/>
      <c r="S27" s="39"/>
      <c r="T27" s="39"/>
      <c r="U27" s="39"/>
      <c r="V27" s="39"/>
      <c r="W27" s="39"/>
      <c r="X27" s="39"/>
      <c r="Y27" s="39"/>
      <c r="Z27" s="39"/>
      <c r="AA27" s="39"/>
      <c r="AB27" s="39"/>
      <c r="AC27" s="39"/>
      <c r="AD27" s="39"/>
      <c r="AE27" s="39"/>
    </row>
    <row r="28" s="2" customFormat="1" ht="12" customHeight="1">
      <c r="A28" s="39"/>
      <c r="B28" s="45"/>
      <c r="C28" s="39"/>
      <c r="D28" s="144" t="s">
        <v>37</v>
      </c>
      <c r="E28" s="39"/>
      <c r="F28" s="39"/>
      <c r="G28" s="39"/>
      <c r="H28" s="39"/>
      <c r="I28" s="39"/>
      <c r="J28" s="39"/>
      <c r="K28" s="39"/>
      <c r="L28" s="146"/>
      <c r="S28" s="39"/>
      <c r="T28" s="39"/>
      <c r="U28" s="39"/>
      <c r="V28" s="39"/>
      <c r="W28" s="39"/>
      <c r="X28" s="39"/>
      <c r="Y28" s="39"/>
      <c r="Z28" s="39"/>
      <c r="AA28" s="39"/>
      <c r="AB28" s="39"/>
      <c r="AC28" s="39"/>
      <c r="AD28" s="39"/>
      <c r="AE28" s="39"/>
    </row>
    <row r="29" s="8" customFormat="1" ht="71.25" customHeight="1">
      <c r="A29" s="149"/>
      <c r="B29" s="150"/>
      <c r="C29" s="149"/>
      <c r="D29" s="149"/>
      <c r="E29" s="151" t="s">
        <v>38</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39"/>
      <c r="B30" s="45"/>
      <c r="C30" s="39"/>
      <c r="D30" s="39"/>
      <c r="E30" s="39"/>
      <c r="F30" s="39"/>
      <c r="G30" s="39"/>
      <c r="H30" s="39"/>
      <c r="I30" s="39"/>
      <c r="J30" s="39"/>
      <c r="K30" s="39"/>
      <c r="L30" s="146"/>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3"/>
      <c r="J31" s="153"/>
      <c r="K31" s="153"/>
      <c r="L31" s="146"/>
      <c r="S31" s="39"/>
      <c r="T31" s="39"/>
      <c r="U31" s="39"/>
      <c r="V31" s="39"/>
      <c r="W31" s="39"/>
      <c r="X31" s="39"/>
      <c r="Y31" s="39"/>
      <c r="Z31" s="39"/>
      <c r="AA31" s="39"/>
      <c r="AB31" s="39"/>
      <c r="AC31" s="39"/>
      <c r="AD31" s="39"/>
      <c r="AE31" s="39"/>
    </row>
    <row r="32" s="2" customFormat="1" ht="25.44" customHeight="1">
      <c r="A32" s="39"/>
      <c r="B32" s="45"/>
      <c r="C32" s="39"/>
      <c r="D32" s="154" t="s">
        <v>39</v>
      </c>
      <c r="E32" s="39"/>
      <c r="F32" s="39"/>
      <c r="G32" s="39"/>
      <c r="H32" s="39"/>
      <c r="I32" s="39"/>
      <c r="J32" s="155">
        <f>ROUND(J89, 2)</f>
        <v>0</v>
      </c>
      <c r="K32" s="39"/>
      <c r="L32" s="146"/>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3"/>
      <c r="J33" s="153"/>
      <c r="K33" s="153"/>
      <c r="L33" s="146"/>
      <c r="S33" s="39"/>
      <c r="T33" s="39"/>
      <c r="U33" s="39"/>
      <c r="V33" s="39"/>
      <c r="W33" s="39"/>
      <c r="X33" s="39"/>
      <c r="Y33" s="39"/>
      <c r="Z33" s="39"/>
      <c r="AA33" s="39"/>
      <c r="AB33" s="39"/>
      <c r="AC33" s="39"/>
      <c r="AD33" s="39"/>
      <c r="AE33" s="39"/>
    </row>
    <row r="34" s="2" customFormat="1" ht="14.4" customHeight="1">
      <c r="A34" s="39"/>
      <c r="B34" s="45"/>
      <c r="C34" s="39"/>
      <c r="D34" s="39"/>
      <c r="E34" s="39"/>
      <c r="F34" s="156" t="s">
        <v>41</v>
      </c>
      <c r="G34" s="39"/>
      <c r="H34" s="39"/>
      <c r="I34" s="156" t="s">
        <v>40</v>
      </c>
      <c r="J34" s="156" t="s">
        <v>42</v>
      </c>
      <c r="K34" s="39"/>
      <c r="L34" s="146"/>
      <c r="S34" s="39"/>
      <c r="T34" s="39"/>
      <c r="U34" s="39"/>
      <c r="V34" s="39"/>
      <c r="W34" s="39"/>
      <c r="X34" s="39"/>
      <c r="Y34" s="39"/>
      <c r="Z34" s="39"/>
      <c r="AA34" s="39"/>
      <c r="AB34" s="39"/>
      <c r="AC34" s="39"/>
      <c r="AD34" s="39"/>
      <c r="AE34" s="39"/>
    </row>
    <row r="35" hidden="1" s="2" customFormat="1" ht="14.4" customHeight="1">
      <c r="A35" s="39"/>
      <c r="B35" s="45"/>
      <c r="C35" s="39"/>
      <c r="D35" s="157" t="s">
        <v>43</v>
      </c>
      <c r="E35" s="144" t="s">
        <v>44</v>
      </c>
      <c r="F35" s="158">
        <f>ROUND((SUM(BE89:BE167)),  2)</f>
        <v>0</v>
      </c>
      <c r="G35" s="39"/>
      <c r="H35" s="39"/>
      <c r="I35" s="159">
        <v>0.20999999999999999</v>
      </c>
      <c r="J35" s="158">
        <f>ROUND(((SUM(BE89:BE167))*I35),  2)</f>
        <v>0</v>
      </c>
      <c r="K35" s="39"/>
      <c r="L35" s="146"/>
      <c r="S35" s="39"/>
      <c r="T35" s="39"/>
      <c r="U35" s="39"/>
      <c r="V35" s="39"/>
      <c r="W35" s="39"/>
      <c r="X35" s="39"/>
      <c r="Y35" s="39"/>
      <c r="Z35" s="39"/>
      <c r="AA35" s="39"/>
      <c r="AB35" s="39"/>
      <c r="AC35" s="39"/>
      <c r="AD35" s="39"/>
      <c r="AE35" s="39"/>
    </row>
    <row r="36" hidden="1" s="2" customFormat="1" ht="14.4" customHeight="1">
      <c r="A36" s="39"/>
      <c r="B36" s="45"/>
      <c r="C36" s="39"/>
      <c r="D36" s="39"/>
      <c r="E36" s="144" t="s">
        <v>45</v>
      </c>
      <c r="F36" s="158">
        <f>ROUND((SUM(BF89:BF167)),  2)</f>
        <v>0</v>
      </c>
      <c r="G36" s="39"/>
      <c r="H36" s="39"/>
      <c r="I36" s="159">
        <v>0.12</v>
      </c>
      <c r="J36" s="158">
        <f>ROUND(((SUM(BF89:BF167))*I36),  2)</f>
        <v>0</v>
      </c>
      <c r="K36" s="39"/>
      <c r="L36" s="146"/>
      <c r="S36" s="39"/>
      <c r="T36" s="39"/>
      <c r="U36" s="39"/>
      <c r="V36" s="39"/>
      <c r="W36" s="39"/>
      <c r="X36" s="39"/>
      <c r="Y36" s="39"/>
      <c r="Z36" s="39"/>
      <c r="AA36" s="39"/>
      <c r="AB36" s="39"/>
      <c r="AC36" s="39"/>
      <c r="AD36" s="39"/>
      <c r="AE36" s="39"/>
    </row>
    <row r="37" s="2" customFormat="1" ht="14.4" customHeight="1">
      <c r="A37" s="39"/>
      <c r="B37" s="45"/>
      <c r="C37" s="39"/>
      <c r="D37" s="144" t="s">
        <v>43</v>
      </c>
      <c r="E37" s="144" t="s">
        <v>46</v>
      </c>
      <c r="F37" s="158">
        <f>ROUND((SUM(BG89:BG167)),  2)</f>
        <v>0</v>
      </c>
      <c r="G37" s="39"/>
      <c r="H37" s="39"/>
      <c r="I37" s="159">
        <v>0.20999999999999999</v>
      </c>
      <c r="J37" s="158">
        <f>0</f>
        <v>0</v>
      </c>
      <c r="K37" s="39"/>
      <c r="L37" s="146"/>
      <c r="S37" s="39"/>
      <c r="T37" s="39"/>
      <c r="U37" s="39"/>
      <c r="V37" s="39"/>
      <c r="W37" s="39"/>
      <c r="X37" s="39"/>
      <c r="Y37" s="39"/>
      <c r="Z37" s="39"/>
      <c r="AA37" s="39"/>
      <c r="AB37" s="39"/>
      <c r="AC37" s="39"/>
      <c r="AD37" s="39"/>
      <c r="AE37" s="39"/>
    </row>
    <row r="38" s="2" customFormat="1" ht="14.4" customHeight="1">
      <c r="A38" s="39"/>
      <c r="B38" s="45"/>
      <c r="C38" s="39"/>
      <c r="D38" s="39"/>
      <c r="E38" s="144" t="s">
        <v>47</v>
      </c>
      <c r="F38" s="158">
        <f>ROUND((SUM(BH89:BH167)),  2)</f>
        <v>0</v>
      </c>
      <c r="G38" s="39"/>
      <c r="H38" s="39"/>
      <c r="I38" s="159">
        <v>0.12</v>
      </c>
      <c r="J38" s="158">
        <f>0</f>
        <v>0</v>
      </c>
      <c r="K38" s="39"/>
      <c r="L38" s="146"/>
      <c r="S38" s="39"/>
      <c r="T38" s="39"/>
      <c r="U38" s="39"/>
      <c r="V38" s="39"/>
      <c r="W38" s="39"/>
      <c r="X38" s="39"/>
      <c r="Y38" s="39"/>
      <c r="Z38" s="39"/>
      <c r="AA38" s="39"/>
      <c r="AB38" s="39"/>
      <c r="AC38" s="39"/>
      <c r="AD38" s="39"/>
      <c r="AE38" s="39"/>
    </row>
    <row r="39" hidden="1" s="2" customFormat="1" ht="14.4" customHeight="1">
      <c r="A39" s="39"/>
      <c r="B39" s="45"/>
      <c r="C39" s="39"/>
      <c r="D39" s="39"/>
      <c r="E39" s="144" t="s">
        <v>48</v>
      </c>
      <c r="F39" s="158">
        <f>ROUND((SUM(BI89:BI167)),  2)</f>
        <v>0</v>
      </c>
      <c r="G39" s="39"/>
      <c r="H39" s="39"/>
      <c r="I39" s="159">
        <v>0</v>
      </c>
      <c r="J39" s="158">
        <f>0</f>
        <v>0</v>
      </c>
      <c r="K39" s="39"/>
      <c r="L39" s="146"/>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6"/>
      <c r="S40" s="39"/>
      <c r="T40" s="39"/>
      <c r="U40" s="39"/>
      <c r="V40" s="39"/>
      <c r="W40" s="39"/>
      <c r="X40" s="39"/>
      <c r="Y40" s="39"/>
      <c r="Z40" s="39"/>
      <c r="AA40" s="39"/>
      <c r="AB40" s="39"/>
      <c r="AC40" s="39"/>
      <c r="AD40" s="39"/>
      <c r="AE40" s="39"/>
    </row>
    <row r="41" s="2" customFormat="1" ht="25.44" customHeight="1">
      <c r="A41" s="39"/>
      <c r="B41" s="45"/>
      <c r="C41" s="160"/>
      <c r="D41" s="161" t="s">
        <v>49</v>
      </c>
      <c r="E41" s="162"/>
      <c r="F41" s="162"/>
      <c r="G41" s="163" t="s">
        <v>50</v>
      </c>
      <c r="H41" s="164" t="s">
        <v>51</v>
      </c>
      <c r="I41" s="162"/>
      <c r="J41" s="165">
        <f>SUM(J32:J39)</f>
        <v>0</v>
      </c>
      <c r="K41" s="166"/>
      <c r="L41" s="146"/>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6"/>
      <c r="S42" s="39"/>
      <c r="T42" s="39"/>
      <c r="U42" s="39"/>
      <c r="V42" s="39"/>
      <c r="W42" s="39"/>
      <c r="X42" s="39"/>
      <c r="Y42" s="39"/>
      <c r="Z42" s="39"/>
      <c r="AA42" s="39"/>
      <c r="AB42" s="39"/>
      <c r="AC42" s="39"/>
      <c r="AD42" s="39"/>
      <c r="AE42" s="39"/>
    </row>
    <row r="46" s="2" customFormat="1" ht="6.96" customHeight="1">
      <c r="A46" s="39"/>
      <c r="B46" s="169"/>
      <c r="C46" s="170"/>
      <c r="D46" s="170"/>
      <c r="E46" s="170"/>
      <c r="F46" s="170"/>
      <c r="G46" s="170"/>
      <c r="H46" s="170"/>
      <c r="I46" s="170"/>
      <c r="J46" s="170"/>
      <c r="K46" s="170"/>
      <c r="L46" s="146"/>
      <c r="S46" s="39"/>
      <c r="T46" s="39"/>
      <c r="U46" s="39"/>
      <c r="V46" s="39"/>
      <c r="W46" s="39"/>
      <c r="X46" s="39"/>
      <c r="Y46" s="39"/>
      <c r="Z46" s="39"/>
      <c r="AA46" s="39"/>
      <c r="AB46" s="39"/>
      <c r="AC46" s="39"/>
      <c r="AD46" s="39"/>
      <c r="AE46" s="39"/>
    </row>
    <row r="47" s="2" customFormat="1" ht="24.96" customHeight="1">
      <c r="A47" s="39"/>
      <c r="B47" s="40"/>
      <c r="C47" s="24" t="s">
        <v>129</v>
      </c>
      <c r="D47" s="41"/>
      <c r="E47" s="41"/>
      <c r="F47" s="41"/>
      <c r="G47" s="41"/>
      <c r="H47" s="41"/>
      <c r="I47" s="41"/>
      <c r="J47" s="41"/>
      <c r="K47" s="41"/>
      <c r="L47" s="146"/>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6"/>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6"/>
      <c r="S49" s="39"/>
      <c r="T49" s="39"/>
      <c r="U49" s="39"/>
      <c r="V49" s="39"/>
      <c r="W49" s="39"/>
      <c r="X49" s="39"/>
      <c r="Y49" s="39"/>
      <c r="Z49" s="39"/>
      <c r="AA49" s="39"/>
      <c r="AB49" s="39"/>
      <c r="AC49" s="39"/>
      <c r="AD49" s="39"/>
      <c r="AE49" s="39"/>
    </row>
    <row r="50" s="2" customFormat="1" ht="16.5" customHeight="1">
      <c r="A50" s="39"/>
      <c r="B50" s="40"/>
      <c r="C50" s="41"/>
      <c r="D50" s="41"/>
      <c r="E50" s="171" t="str">
        <f>E7</f>
        <v>Úpa, Malá Úpa, odstranění povodňových škod</v>
      </c>
      <c r="F50" s="33"/>
      <c r="G50" s="33"/>
      <c r="H50" s="33"/>
      <c r="I50" s="41"/>
      <c r="J50" s="41"/>
      <c r="K50" s="41"/>
      <c r="L50" s="146"/>
      <c r="S50" s="39"/>
      <c r="T50" s="39"/>
      <c r="U50" s="39"/>
      <c r="V50" s="39"/>
      <c r="W50" s="39"/>
      <c r="X50" s="39"/>
      <c r="Y50" s="39"/>
      <c r="Z50" s="39"/>
      <c r="AA50" s="39"/>
      <c r="AB50" s="39"/>
      <c r="AC50" s="39"/>
      <c r="AD50" s="39"/>
      <c r="AE50" s="39"/>
    </row>
    <row r="51" s="1" customFormat="1" ht="12" customHeight="1">
      <c r="B51" s="22"/>
      <c r="C51" s="33" t="s">
        <v>125</v>
      </c>
      <c r="D51" s="23"/>
      <c r="E51" s="23"/>
      <c r="F51" s="23"/>
      <c r="G51" s="23"/>
      <c r="H51" s="23"/>
      <c r="I51" s="23"/>
      <c r="J51" s="23"/>
      <c r="K51" s="23"/>
      <c r="L51" s="21"/>
    </row>
    <row r="52" s="2" customFormat="1" ht="16.5" customHeight="1">
      <c r="A52" s="39"/>
      <c r="B52" s="40"/>
      <c r="C52" s="41"/>
      <c r="D52" s="41"/>
      <c r="E52" s="171" t="s">
        <v>621</v>
      </c>
      <c r="F52" s="41"/>
      <c r="G52" s="41"/>
      <c r="H52" s="41"/>
      <c r="I52" s="41"/>
      <c r="J52" s="41"/>
      <c r="K52" s="41"/>
      <c r="L52" s="146"/>
      <c r="S52" s="39"/>
      <c r="T52" s="39"/>
      <c r="U52" s="39"/>
      <c r="V52" s="39"/>
      <c r="W52" s="39"/>
      <c r="X52" s="39"/>
      <c r="Y52" s="39"/>
      <c r="Z52" s="39"/>
      <c r="AA52" s="39"/>
      <c r="AB52" s="39"/>
      <c r="AC52" s="39"/>
      <c r="AD52" s="39"/>
      <c r="AE52" s="39"/>
    </row>
    <row r="53" s="2" customFormat="1" ht="12" customHeight="1">
      <c r="A53" s="39"/>
      <c r="B53" s="40"/>
      <c r="C53" s="33" t="s">
        <v>127</v>
      </c>
      <c r="D53" s="41"/>
      <c r="E53" s="41"/>
      <c r="F53" s="41"/>
      <c r="G53" s="41"/>
      <c r="H53" s="41"/>
      <c r="I53" s="41"/>
      <c r="J53" s="41"/>
      <c r="K53" s="41"/>
      <c r="L53" s="146"/>
      <c r="S53" s="39"/>
      <c r="T53" s="39"/>
      <c r="U53" s="39"/>
      <c r="V53" s="39"/>
      <c r="W53" s="39"/>
      <c r="X53" s="39"/>
      <c r="Y53" s="39"/>
      <c r="Z53" s="39"/>
      <c r="AA53" s="39"/>
      <c r="AB53" s="39"/>
      <c r="AC53" s="39"/>
      <c r="AD53" s="39"/>
      <c r="AE53" s="39"/>
    </row>
    <row r="54" s="2" customFormat="1" ht="16.5" customHeight="1">
      <c r="A54" s="39"/>
      <c r="B54" s="40"/>
      <c r="C54" s="41"/>
      <c r="D54" s="41"/>
      <c r="E54" s="71" t="str">
        <f>E11</f>
        <v>SO 03 - Oprava spádových objektů</v>
      </c>
      <c r="F54" s="41"/>
      <c r="G54" s="41"/>
      <c r="H54" s="41"/>
      <c r="I54" s="41"/>
      <c r="J54" s="41"/>
      <c r="K54" s="41"/>
      <c r="L54" s="146"/>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6"/>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4" t="str">
        <f>IF(J14="","",J14)</f>
        <v>16.12.2025</v>
      </c>
      <c r="K56" s="41"/>
      <c r="L56" s="146"/>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6"/>
      <c r="S57" s="39"/>
      <c r="T57" s="39"/>
      <c r="U57" s="39"/>
      <c r="V57" s="39"/>
      <c r="W57" s="39"/>
      <c r="X57" s="39"/>
      <c r="Y57" s="39"/>
      <c r="Z57" s="39"/>
      <c r="AA57" s="39"/>
      <c r="AB57" s="39"/>
      <c r="AC57" s="39"/>
      <c r="AD57" s="39"/>
      <c r="AE57" s="39"/>
    </row>
    <row r="58" s="2" customFormat="1" ht="40.05" customHeight="1">
      <c r="A58" s="39"/>
      <c r="B58" s="40"/>
      <c r="C58" s="33" t="s">
        <v>25</v>
      </c>
      <c r="D58" s="41"/>
      <c r="E58" s="41"/>
      <c r="F58" s="28" t="str">
        <f>E17</f>
        <v>Povodí Labe, státní podnik</v>
      </c>
      <c r="G58" s="41"/>
      <c r="H58" s="41"/>
      <c r="I58" s="33" t="s">
        <v>33</v>
      </c>
      <c r="J58" s="37" t="str">
        <f>E23</f>
        <v>Vodohospodářský rozvoj a výstavba a.s., Praha 5</v>
      </c>
      <c r="K58" s="41"/>
      <c r="L58" s="146"/>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36</v>
      </c>
      <c r="J59" s="37" t="str">
        <f>E26</f>
        <v xml:space="preserve"> </v>
      </c>
      <c r="K59" s="41"/>
      <c r="L59" s="146"/>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6"/>
      <c r="S60" s="39"/>
      <c r="T60" s="39"/>
      <c r="U60" s="39"/>
      <c r="V60" s="39"/>
      <c r="W60" s="39"/>
      <c r="X60" s="39"/>
      <c r="Y60" s="39"/>
      <c r="Z60" s="39"/>
      <c r="AA60" s="39"/>
      <c r="AB60" s="39"/>
      <c r="AC60" s="39"/>
      <c r="AD60" s="39"/>
      <c r="AE60" s="39"/>
    </row>
    <row r="61" s="2" customFormat="1" ht="29.28" customHeight="1">
      <c r="A61" s="39"/>
      <c r="B61" s="40"/>
      <c r="C61" s="172" t="s">
        <v>130</v>
      </c>
      <c r="D61" s="173"/>
      <c r="E61" s="173"/>
      <c r="F61" s="173"/>
      <c r="G61" s="173"/>
      <c r="H61" s="173"/>
      <c r="I61" s="173"/>
      <c r="J61" s="174" t="s">
        <v>131</v>
      </c>
      <c r="K61" s="173"/>
      <c r="L61" s="146"/>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6"/>
      <c r="S62" s="39"/>
      <c r="T62" s="39"/>
      <c r="U62" s="39"/>
      <c r="V62" s="39"/>
      <c r="W62" s="39"/>
      <c r="X62" s="39"/>
      <c r="Y62" s="39"/>
      <c r="Z62" s="39"/>
      <c r="AA62" s="39"/>
      <c r="AB62" s="39"/>
      <c r="AC62" s="39"/>
      <c r="AD62" s="39"/>
      <c r="AE62" s="39"/>
    </row>
    <row r="63" s="2" customFormat="1" ht="22.8" customHeight="1">
      <c r="A63" s="39"/>
      <c r="B63" s="40"/>
      <c r="C63" s="175" t="s">
        <v>71</v>
      </c>
      <c r="D63" s="41"/>
      <c r="E63" s="41"/>
      <c r="F63" s="41"/>
      <c r="G63" s="41"/>
      <c r="H63" s="41"/>
      <c r="I63" s="41"/>
      <c r="J63" s="104">
        <f>J89</f>
        <v>0</v>
      </c>
      <c r="K63" s="41"/>
      <c r="L63" s="146"/>
      <c r="S63" s="39"/>
      <c r="T63" s="39"/>
      <c r="U63" s="39"/>
      <c r="V63" s="39"/>
      <c r="W63" s="39"/>
      <c r="X63" s="39"/>
      <c r="Y63" s="39"/>
      <c r="Z63" s="39"/>
      <c r="AA63" s="39"/>
      <c r="AB63" s="39"/>
      <c r="AC63" s="39"/>
      <c r="AD63" s="39"/>
      <c r="AE63" s="39"/>
      <c r="AU63" s="18" t="s">
        <v>132</v>
      </c>
    </row>
    <row r="64" s="9" customFormat="1" ht="24.96" customHeight="1">
      <c r="A64" s="9"/>
      <c r="B64" s="176"/>
      <c r="C64" s="177"/>
      <c r="D64" s="178" t="s">
        <v>133</v>
      </c>
      <c r="E64" s="179"/>
      <c r="F64" s="179"/>
      <c r="G64" s="179"/>
      <c r="H64" s="179"/>
      <c r="I64" s="179"/>
      <c r="J64" s="180">
        <f>J90</f>
        <v>0</v>
      </c>
      <c r="K64" s="177"/>
      <c r="L64" s="181"/>
      <c r="S64" s="9"/>
      <c r="T64" s="9"/>
      <c r="U64" s="9"/>
      <c r="V64" s="9"/>
      <c r="W64" s="9"/>
      <c r="X64" s="9"/>
      <c r="Y64" s="9"/>
      <c r="Z64" s="9"/>
      <c r="AA64" s="9"/>
      <c r="AB64" s="9"/>
      <c r="AC64" s="9"/>
      <c r="AD64" s="9"/>
      <c r="AE64" s="9"/>
    </row>
    <row r="65" s="10" customFormat="1" ht="19.92" customHeight="1">
      <c r="A65" s="10"/>
      <c r="B65" s="182"/>
      <c r="C65" s="127"/>
      <c r="D65" s="183" t="s">
        <v>134</v>
      </c>
      <c r="E65" s="184"/>
      <c r="F65" s="184"/>
      <c r="G65" s="184"/>
      <c r="H65" s="184"/>
      <c r="I65" s="184"/>
      <c r="J65" s="185">
        <f>J91</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181</v>
      </c>
      <c r="E66" s="184"/>
      <c r="F66" s="184"/>
      <c r="G66" s="184"/>
      <c r="H66" s="184"/>
      <c r="I66" s="184"/>
      <c r="J66" s="185">
        <f>J142</f>
        <v>0</v>
      </c>
      <c r="K66" s="127"/>
      <c r="L66" s="186"/>
      <c r="S66" s="10"/>
      <c r="T66" s="10"/>
      <c r="U66" s="10"/>
      <c r="V66" s="10"/>
      <c r="W66" s="10"/>
      <c r="X66" s="10"/>
      <c r="Y66" s="10"/>
      <c r="Z66" s="10"/>
      <c r="AA66" s="10"/>
      <c r="AB66" s="10"/>
      <c r="AC66" s="10"/>
      <c r="AD66" s="10"/>
      <c r="AE66" s="10"/>
    </row>
    <row r="67" s="10" customFormat="1" ht="19.92" customHeight="1">
      <c r="A67" s="10"/>
      <c r="B67" s="182"/>
      <c r="C67" s="127"/>
      <c r="D67" s="183" t="s">
        <v>184</v>
      </c>
      <c r="E67" s="184"/>
      <c r="F67" s="184"/>
      <c r="G67" s="184"/>
      <c r="H67" s="184"/>
      <c r="I67" s="184"/>
      <c r="J67" s="185">
        <f>J164</f>
        <v>0</v>
      </c>
      <c r="K67" s="127"/>
      <c r="L67" s="186"/>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46"/>
      <c r="S68" s="39"/>
      <c r="T68" s="39"/>
      <c r="U68" s="39"/>
      <c r="V68" s="39"/>
      <c r="W68" s="39"/>
      <c r="X68" s="39"/>
      <c r="Y68" s="39"/>
      <c r="Z68" s="39"/>
      <c r="AA68" s="39"/>
      <c r="AB68" s="39"/>
      <c r="AC68" s="39"/>
      <c r="AD68" s="39"/>
      <c r="AE68" s="39"/>
    </row>
    <row r="69" s="2" customFormat="1" ht="6.96" customHeight="1">
      <c r="A69" s="39"/>
      <c r="B69" s="61"/>
      <c r="C69" s="62"/>
      <c r="D69" s="62"/>
      <c r="E69" s="62"/>
      <c r="F69" s="62"/>
      <c r="G69" s="62"/>
      <c r="H69" s="62"/>
      <c r="I69" s="62"/>
      <c r="J69" s="62"/>
      <c r="K69" s="62"/>
      <c r="L69" s="146"/>
      <c r="S69" s="39"/>
      <c r="T69" s="39"/>
      <c r="U69" s="39"/>
      <c r="V69" s="39"/>
      <c r="W69" s="39"/>
      <c r="X69" s="39"/>
      <c r="Y69" s="39"/>
      <c r="Z69" s="39"/>
      <c r="AA69" s="39"/>
      <c r="AB69" s="39"/>
      <c r="AC69" s="39"/>
      <c r="AD69" s="39"/>
      <c r="AE69" s="39"/>
    </row>
    <row r="73" s="2" customFormat="1" ht="6.96" customHeight="1">
      <c r="A73" s="39"/>
      <c r="B73" s="63"/>
      <c r="C73" s="64"/>
      <c r="D73" s="64"/>
      <c r="E73" s="64"/>
      <c r="F73" s="64"/>
      <c r="G73" s="64"/>
      <c r="H73" s="64"/>
      <c r="I73" s="64"/>
      <c r="J73" s="64"/>
      <c r="K73" s="64"/>
      <c r="L73" s="146"/>
      <c r="S73" s="39"/>
      <c r="T73" s="39"/>
      <c r="U73" s="39"/>
      <c r="V73" s="39"/>
      <c r="W73" s="39"/>
      <c r="X73" s="39"/>
      <c r="Y73" s="39"/>
      <c r="Z73" s="39"/>
      <c r="AA73" s="39"/>
      <c r="AB73" s="39"/>
      <c r="AC73" s="39"/>
      <c r="AD73" s="39"/>
      <c r="AE73" s="39"/>
    </row>
    <row r="74" s="2" customFormat="1" ht="24.96" customHeight="1">
      <c r="A74" s="39"/>
      <c r="B74" s="40"/>
      <c r="C74" s="24" t="s">
        <v>135</v>
      </c>
      <c r="D74" s="41"/>
      <c r="E74" s="41"/>
      <c r="F74" s="41"/>
      <c r="G74" s="41"/>
      <c r="H74" s="41"/>
      <c r="I74" s="41"/>
      <c r="J74" s="41"/>
      <c r="K74" s="41"/>
      <c r="L74" s="146"/>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6"/>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6"/>
      <c r="S76" s="39"/>
      <c r="T76" s="39"/>
      <c r="U76" s="39"/>
      <c r="V76" s="39"/>
      <c r="W76" s="39"/>
      <c r="X76" s="39"/>
      <c r="Y76" s="39"/>
      <c r="Z76" s="39"/>
      <c r="AA76" s="39"/>
      <c r="AB76" s="39"/>
      <c r="AC76" s="39"/>
      <c r="AD76" s="39"/>
      <c r="AE76" s="39"/>
    </row>
    <row r="77" s="2" customFormat="1" ht="16.5" customHeight="1">
      <c r="A77" s="39"/>
      <c r="B77" s="40"/>
      <c r="C77" s="41"/>
      <c r="D77" s="41"/>
      <c r="E77" s="171" t="str">
        <f>E7</f>
        <v>Úpa, Malá Úpa, odstranění povodňových škod</v>
      </c>
      <c r="F77" s="33"/>
      <c r="G77" s="33"/>
      <c r="H77" s="33"/>
      <c r="I77" s="41"/>
      <c r="J77" s="41"/>
      <c r="K77" s="41"/>
      <c r="L77" s="146"/>
      <c r="S77" s="39"/>
      <c r="T77" s="39"/>
      <c r="U77" s="39"/>
      <c r="V77" s="39"/>
      <c r="W77" s="39"/>
      <c r="X77" s="39"/>
      <c r="Y77" s="39"/>
      <c r="Z77" s="39"/>
      <c r="AA77" s="39"/>
      <c r="AB77" s="39"/>
      <c r="AC77" s="39"/>
      <c r="AD77" s="39"/>
      <c r="AE77" s="39"/>
    </row>
    <row r="78" s="1" customFormat="1" ht="12" customHeight="1">
      <c r="B78" s="22"/>
      <c r="C78" s="33" t="s">
        <v>125</v>
      </c>
      <c r="D78" s="23"/>
      <c r="E78" s="23"/>
      <c r="F78" s="23"/>
      <c r="G78" s="23"/>
      <c r="H78" s="23"/>
      <c r="I78" s="23"/>
      <c r="J78" s="23"/>
      <c r="K78" s="23"/>
      <c r="L78" s="21"/>
    </row>
    <row r="79" s="2" customFormat="1" ht="16.5" customHeight="1">
      <c r="A79" s="39"/>
      <c r="B79" s="40"/>
      <c r="C79" s="41"/>
      <c r="D79" s="41"/>
      <c r="E79" s="171" t="s">
        <v>621</v>
      </c>
      <c r="F79" s="41"/>
      <c r="G79" s="41"/>
      <c r="H79" s="41"/>
      <c r="I79" s="41"/>
      <c r="J79" s="41"/>
      <c r="K79" s="41"/>
      <c r="L79" s="146"/>
      <c r="S79" s="39"/>
      <c r="T79" s="39"/>
      <c r="U79" s="39"/>
      <c r="V79" s="39"/>
      <c r="W79" s="39"/>
      <c r="X79" s="39"/>
      <c r="Y79" s="39"/>
      <c r="Z79" s="39"/>
      <c r="AA79" s="39"/>
      <c r="AB79" s="39"/>
      <c r="AC79" s="39"/>
      <c r="AD79" s="39"/>
      <c r="AE79" s="39"/>
    </row>
    <row r="80" s="2" customFormat="1" ht="12" customHeight="1">
      <c r="A80" s="39"/>
      <c r="B80" s="40"/>
      <c r="C80" s="33" t="s">
        <v>127</v>
      </c>
      <c r="D80" s="41"/>
      <c r="E80" s="41"/>
      <c r="F80" s="41"/>
      <c r="G80" s="41"/>
      <c r="H80" s="41"/>
      <c r="I80" s="41"/>
      <c r="J80" s="41"/>
      <c r="K80" s="41"/>
      <c r="L80" s="146"/>
      <c r="S80" s="39"/>
      <c r="T80" s="39"/>
      <c r="U80" s="39"/>
      <c r="V80" s="39"/>
      <c r="W80" s="39"/>
      <c r="X80" s="39"/>
      <c r="Y80" s="39"/>
      <c r="Z80" s="39"/>
      <c r="AA80" s="39"/>
      <c r="AB80" s="39"/>
      <c r="AC80" s="39"/>
      <c r="AD80" s="39"/>
      <c r="AE80" s="39"/>
    </row>
    <row r="81" s="2" customFormat="1" ht="16.5" customHeight="1">
      <c r="A81" s="39"/>
      <c r="B81" s="40"/>
      <c r="C81" s="41"/>
      <c r="D81" s="41"/>
      <c r="E81" s="71" t="str">
        <f>E11</f>
        <v>SO 03 - Oprava spádových objektů</v>
      </c>
      <c r="F81" s="41"/>
      <c r="G81" s="41"/>
      <c r="H81" s="41"/>
      <c r="I81" s="41"/>
      <c r="J81" s="41"/>
      <c r="K81" s="41"/>
      <c r="L81" s="146"/>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6"/>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F14</f>
        <v xml:space="preserve"> </v>
      </c>
      <c r="G83" s="41"/>
      <c r="H83" s="41"/>
      <c r="I83" s="33" t="s">
        <v>23</v>
      </c>
      <c r="J83" s="74" t="str">
        <f>IF(J14="","",J14)</f>
        <v>16.12.2025</v>
      </c>
      <c r="K83" s="41"/>
      <c r="L83" s="146"/>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6"/>
      <c r="S84" s="39"/>
      <c r="T84" s="39"/>
      <c r="U84" s="39"/>
      <c r="V84" s="39"/>
      <c r="W84" s="39"/>
      <c r="X84" s="39"/>
      <c r="Y84" s="39"/>
      <c r="Z84" s="39"/>
      <c r="AA84" s="39"/>
      <c r="AB84" s="39"/>
      <c r="AC84" s="39"/>
      <c r="AD84" s="39"/>
      <c r="AE84" s="39"/>
    </row>
    <row r="85" s="2" customFormat="1" ht="40.05" customHeight="1">
      <c r="A85" s="39"/>
      <c r="B85" s="40"/>
      <c r="C85" s="33" t="s">
        <v>25</v>
      </c>
      <c r="D85" s="41"/>
      <c r="E85" s="41"/>
      <c r="F85" s="28" t="str">
        <f>E17</f>
        <v>Povodí Labe, státní podnik</v>
      </c>
      <c r="G85" s="41"/>
      <c r="H85" s="41"/>
      <c r="I85" s="33" t="s">
        <v>33</v>
      </c>
      <c r="J85" s="37" t="str">
        <f>E23</f>
        <v>Vodohospodářský rozvoj a výstavba a.s., Praha 5</v>
      </c>
      <c r="K85" s="41"/>
      <c r="L85" s="146"/>
      <c r="S85" s="39"/>
      <c r="T85" s="39"/>
      <c r="U85" s="39"/>
      <c r="V85" s="39"/>
      <c r="W85" s="39"/>
      <c r="X85" s="39"/>
      <c r="Y85" s="39"/>
      <c r="Z85" s="39"/>
      <c r="AA85" s="39"/>
      <c r="AB85" s="39"/>
      <c r="AC85" s="39"/>
      <c r="AD85" s="39"/>
      <c r="AE85" s="39"/>
    </row>
    <row r="86" s="2" customFormat="1" ht="15.15" customHeight="1">
      <c r="A86" s="39"/>
      <c r="B86" s="40"/>
      <c r="C86" s="33" t="s">
        <v>31</v>
      </c>
      <c r="D86" s="41"/>
      <c r="E86" s="41"/>
      <c r="F86" s="28" t="str">
        <f>IF(E20="","",E20)</f>
        <v>Vyplň údaj</v>
      </c>
      <c r="G86" s="41"/>
      <c r="H86" s="41"/>
      <c r="I86" s="33" t="s">
        <v>36</v>
      </c>
      <c r="J86" s="37" t="str">
        <f>E26</f>
        <v xml:space="preserve"> </v>
      </c>
      <c r="K86" s="41"/>
      <c r="L86" s="146"/>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46"/>
      <c r="S87" s="39"/>
      <c r="T87" s="39"/>
      <c r="U87" s="39"/>
      <c r="V87" s="39"/>
      <c r="W87" s="39"/>
      <c r="X87" s="39"/>
      <c r="Y87" s="39"/>
      <c r="Z87" s="39"/>
      <c r="AA87" s="39"/>
      <c r="AB87" s="39"/>
      <c r="AC87" s="39"/>
      <c r="AD87" s="39"/>
      <c r="AE87" s="39"/>
    </row>
    <row r="88" s="11" customFormat="1" ht="29.28" customHeight="1">
      <c r="A88" s="187"/>
      <c r="B88" s="188"/>
      <c r="C88" s="189" t="s">
        <v>136</v>
      </c>
      <c r="D88" s="190" t="s">
        <v>58</v>
      </c>
      <c r="E88" s="190" t="s">
        <v>54</v>
      </c>
      <c r="F88" s="190" t="s">
        <v>55</v>
      </c>
      <c r="G88" s="190" t="s">
        <v>137</v>
      </c>
      <c r="H88" s="190" t="s">
        <v>138</v>
      </c>
      <c r="I88" s="190" t="s">
        <v>139</v>
      </c>
      <c r="J88" s="190" t="s">
        <v>131</v>
      </c>
      <c r="K88" s="191" t="s">
        <v>140</v>
      </c>
      <c r="L88" s="192"/>
      <c r="M88" s="94" t="s">
        <v>19</v>
      </c>
      <c r="N88" s="95" t="s">
        <v>43</v>
      </c>
      <c r="O88" s="95" t="s">
        <v>141</v>
      </c>
      <c r="P88" s="95" t="s">
        <v>142</v>
      </c>
      <c r="Q88" s="95" t="s">
        <v>143</v>
      </c>
      <c r="R88" s="95" t="s">
        <v>144</v>
      </c>
      <c r="S88" s="95" t="s">
        <v>145</v>
      </c>
      <c r="T88" s="96" t="s">
        <v>146</v>
      </c>
      <c r="U88" s="187"/>
      <c r="V88" s="187"/>
      <c r="W88" s="187"/>
      <c r="X88" s="187"/>
      <c r="Y88" s="187"/>
      <c r="Z88" s="187"/>
      <c r="AA88" s="187"/>
      <c r="AB88" s="187"/>
      <c r="AC88" s="187"/>
      <c r="AD88" s="187"/>
      <c r="AE88" s="187"/>
    </row>
    <row r="89" s="2" customFormat="1" ht="22.8" customHeight="1">
      <c r="A89" s="39"/>
      <c r="B89" s="40"/>
      <c r="C89" s="101" t="s">
        <v>147</v>
      </c>
      <c r="D89" s="41"/>
      <c r="E89" s="41"/>
      <c r="F89" s="41"/>
      <c r="G89" s="41"/>
      <c r="H89" s="41"/>
      <c r="I89" s="41"/>
      <c r="J89" s="193">
        <f>BK89</f>
        <v>0</v>
      </c>
      <c r="K89" s="41"/>
      <c r="L89" s="45"/>
      <c r="M89" s="97"/>
      <c r="N89" s="194"/>
      <c r="O89" s="98"/>
      <c r="P89" s="195">
        <f>P90</f>
        <v>0</v>
      </c>
      <c r="Q89" s="98"/>
      <c r="R89" s="195">
        <f>R90</f>
        <v>97.033988620000002</v>
      </c>
      <c r="S89" s="98"/>
      <c r="T89" s="196">
        <f>T90</f>
        <v>37.310000000000002</v>
      </c>
      <c r="U89" s="39"/>
      <c r="V89" s="39"/>
      <c r="W89" s="39"/>
      <c r="X89" s="39"/>
      <c r="Y89" s="39"/>
      <c r="Z89" s="39"/>
      <c r="AA89" s="39"/>
      <c r="AB89" s="39"/>
      <c r="AC89" s="39"/>
      <c r="AD89" s="39"/>
      <c r="AE89" s="39"/>
      <c r="AT89" s="18" t="s">
        <v>72</v>
      </c>
      <c r="AU89" s="18" t="s">
        <v>132</v>
      </c>
      <c r="BK89" s="197">
        <f>BK90</f>
        <v>0</v>
      </c>
    </row>
    <row r="90" s="12" customFormat="1" ht="25.92" customHeight="1">
      <c r="A90" s="12"/>
      <c r="B90" s="198"/>
      <c r="C90" s="199"/>
      <c r="D90" s="200" t="s">
        <v>72</v>
      </c>
      <c r="E90" s="201" t="s">
        <v>148</v>
      </c>
      <c r="F90" s="201" t="s">
        <v>149</v>
      </c>
      <c r="G90" s="199"/>
      <c r="H90" s="199"/>
      <c r="I90" s="202"/>
      <c r="J90" s="203">
        <f>BK90</f>
        <v>0</v>
      </c>
      <c r="K90" s="199"/>
      <c r="L90" s="204"/>
      <c r="M90" s="205"/>
      <c r="N90" s="206"/>
      <c r="O90" s="206"/>
      <c r="P90" s="207">
        <f>P91+P142+P164</f>
        <v>0</v>
      </c>
      <c r="Q90" s="206"/>
      <c r="R90" s="207">
        <f>R91+R142+R164</f>
        <v>97.033988620000002</v>
      </c>
      <c r="S90" s="206"/>
      <c r="T90" s="208">
        <f>T91+T142+T164</f>
        <v>37.310000000000002</v>
      </c>
      <c r="U90" s="12"/>
      <c r="V90" s="12"/>
      <c r="W90" s="12"/>
      <c r="X90" s="12"/>
      <c r="Y90" s="12"/>
      <c r="Z90" s="12"/>
      <c r="AA90" s="12"/>
      <c r="AB90" s="12"/>
      <c r="AC90" s="12"/>
      <c r="AD90" s="12"/>
      <c r="AE90" s="12"/>
      <c r="AR90" s="209" t="s">
        <v>80</v>
      </c>
      <c r="AT90" s="210" t="s">
        <v>72</v>
      </c>
      <c r="AU90" s="210" t="s">
        <v>73</v>
      </c>
      <c r="AY90" s="209" t="s">
        <v>150</v>
      </c>
      <c r="BK90" s="211">
        <f>BK91+BK142+BK164</f>
        <v>0</v>
      </c>
    </row>
    <row r="91" s="12" customFormat="1" ht="22.8" customHeight="1">
      <c r="A91" s="12"/>
      <c r="B91" s="198"/>
      <c r="C91" s="199"/>
      <c r="D91" s="200" t="s">
        <v>72</v>
      </c>
      <c r="E91" s="212" t="s">
        <v>80</v>
      </c>
      <c r="F91" s="212" t="s">
        <v>151</v>
      </c>
      <c r="G91" s="199"/>
      <c r="H91" s="199"/>
      <c r="I91" s="202"/>
      <c r="J91" s="213">
        <f>BK91</f>
        <v>0</v>
      </c>
      <c r="K91" s="199"/>
      <c r="L91" s="204"/>
      <c r="M91" s="205"/>
      <c r="N91" s="206"/>
      <c r="O91" s="206"/>
      <c r="P91" s="207">
        <f>SUM(P92:P141)</f>
        <v>0</v>
      </c>
      <c r="Q91" s="206"/>
      <c r="R91" s="207">
        <f>SUM(R92:R141)</f>
        <v>8.5008686200000003</v>
      </c>
      <c r="S91" s="206"/>
      <c r="T91" s="208">
        <f>SUM(T92:T141)</f>
        <v>37.310000000000002</v>
      </c>
      <c r="U91" s="12"/>
      <c r="V91" s="12"/>
      <c r="W91" s="12"/>
      <c r="X91" s="12"/>
      <c r="Y91" s="12"/>
      <c r="Z91" s="12"/>
      <c r="AA91" s="12"/>
      <c r="AB91" s="12"/>
      <c r="AC91" s="12"/>
      <c r="AD91" s="12"/>
      <c r="AE91" s="12"/>
      <c r="AR91" s="209" t="s">
        <v>80</v>
      </c>
      <c r="AT91" s="210" t="s">
        <v>72</v>
      </c>
      <c r="AU91" s="210" t="s">
        <v>80</v>
      </c>
      <c r="AY91" s="209" t="s">
        <v>150</v>
      </c>
      <c r="BK91" s="211">
        <f>SUM(BK92:BK141)</f>
        <v>0</v>
      </c>
    </row>
    <row r="92" s="2" customFormat="1" ht="49.05" customHeight="1">
      <c r="A92" s="39"/>
      <c r="B92" s="40"/>
      <c r="C92" s="214" t="s">
        <v>80</v>
      </c>
      <c r="D92" s="214" t="s">
        <v>152</v>
      </c>
      <c r="E92" s="215" t="s">
        <v>652</v>
      </c>
      <c r="F92" s="216" t="s">
        <v>653</v>
      </c>
      <c r="G92" s="217" t="s">
        <v>155</v>
      </c>
      <c r="H92" s="218">
        <v>1</v>
      </c>
      <c r="I92" s="219"/>
      <c r="J92" s="220">
        <f>ROUND(I92*H92,2)</f>
        <v>0</v>
      </c>
      <c r="K92" s="216" t="s">
        <v>19</v>
      </c>
      <c r="L92" s="45"/>
      <c r="M92" s="221" t="s">
        <v>19</v>
      </c>
      <c r="N92" s="222" t="s">
        <v>46</v>
      </c>
      <c r="O92" s="86"/>
      <c r="P92" s="223">
        <f>O92*H92</f>
        <v>0</v>
      </c>
      <c r="Q92" s="223">
        <v>0</v>
      </c>
      <c r="R92" s="223">
        <f>Q92*H92</f>
        <v>0</v>
      </c>
      <c r="S92" s="223">
        <v>0</v>
      </c>
      <c r="T92" s="224">
        <f>S92*H92</f>
        <v>0</v>
      </c>
      <c r="U92" s="39"/>
      <c r="V92" s="39"/>
      <c r="W92" s="39"/>
      <c r="X92" s="39"/>
      <c r="Y92" s="39"/>
      <c r="Z92" s="39"/>
      <c r="AA92" s="39"/>
      <c r="AB92" s="39"/>
      <c r="AC92" s="39"/>
      <c r="AD92" s="39"/>
      <c r="AE92" s="39"/>
      <c r="AR92" s="225" t="s">
        <v>156</v>
      </c>
      <c r="AT92" s="225" t="s">
        <v>152</v>
      </c>
      <c r="AU92" s="225" t="s">
        <v>82</v>
      </c>
      <c r="AY92" s="18" t="s">
        <v>150</v>
      </c>
      <c r="BE92" s="226">
        <f>IF(N92="základní",J92,0)</f>
        <v>0</v>
      </c>
      <c r="BF92" s="226">
        <f>IF(N92="snížená",J92,0)</f>
        <v>0</v>
      </c>
      <c r="BG92" s="226">
        <f>IF(N92="zákl. přenesená",J92,0)</f>
        <v>0</v>
      </c>
      <c r="BH92" s="226">
        <f>IF(N92="sníž. přenesená",J92,0)</f>
        <v>0</v>
      </c>
      <c r="BI92" s="226">
        <f>IF(N92="nulová",J92,0)</f>
        <v>0</v>
      </c>
      <c r="BJ92" s="18" t="s">
        <v>156</v>
      </c>
      <c r="BK92" s="226">
        <f>ROUND(I92*H92,2)</f>
        <v>0</v>
      </c>
      <c r="BL92" s="18" t="s">
        <v>156</v>
      </c>
      <c r="BM92" s="225" t="s">
        <v>654</v>
      </c>
    </row>
    <row r="93" s="2" customFormat="1">
      <c r="A93" s="39"/>
      <c r="B93" s="40"/>
      <c r="C93" s="41"/>
      <c r="D93" s="227" t="s">
        <v>158</v>
      </c>
      <c r="E93" s="41"/>
      <c r="F93" s="228" t="s">
        <v>653</v>
      </c>
      <c r="G93" s="41"/>
      <c r="H93" s="41"/>
      <c r="I93" s="229"/>
      <c r="J93" s="41"/>
      <c r="K93" s="41"/>
      <c r="L93" s="45"/>
      <c r="M93" s="230"/>
      <c r="N93" s="231"/>
      <c r="O93" s="86"/>
      <c r="P93" s="86"/>
      <c r="Q93" s="86"/>
      <c r="R93" s="86"/>
      <c r="S93" s="86"/>
      <c r="T93" s="87"/>
      <c r="U93" s="39"/>
      <c r="V93" s="39"/>
      <c r="W93" s="39"/>
      <c r="X93" s="39"/>
      <c r="Y93" s="39"/>
      <c r="Z93" s="39"/>
      <c r="AA93" s="39"/>
      <c r="AB93" s="39"/>
      <c r="AC93" s="39"/>
      <c r="AD93" s="39"/>
      <c r="AE93" s="39"/>
      <c r="AT93" s="18" t="s">
        <v>158</v>
      </c>
      <c r="AU93" s="18" t="s">
        <v>82</v>
      </c>
    </row>
    <row r="94" s="2" customFormat="1">
      <c r="A94" s="39"/>
      <c r="B94" s="40"/>
      <c r="C94" s="41"/>
      <c r="D94" s="227" t="s">
        <v>159</v>
      </c>
      <c r="E94" s="41"/>
      <c r="F94" s="232" t="s">
        <v>634</v>
      </c>
      <c r="G94" s="41"/>
      <c r="H94" s="41"/>
      <c r="I94" s="229"/>
      <c r="J94" s="41"/>
      <c r="K94" s="41"/>
      <c r="L94" s="45"/>
      <c r="M94" s="230"/>
      <c r="N94" s="231"/>
      <c r="O94" s="86"/>
      <c r="P94" s="86"/>
      <c r="Q94" s="86"/>
      <c r="R94" s="86"/>
      <c r="S94" s="86"/>
      <c r="T94" s="87"/>
      <c r="U94" s="39"/>
      <c r="V94" s="39"/>
      <c r="W94" s="39"/>
      <c r="X94" s="39"/>
      <c r="Y94" s="39"/>
      <c r="Z94" s="39"/>
      <c r="AA94" s="39"/>
      <c r="AB94" s="39"/>
      <c r="AC94" s="39"/>
      <c r="AD94" s="39"/>
      <c r="AE94" s="39"/>
      <c r="AT94" s="18" t="s">
        <v>159</v>
      </c>
      <c r="AU94" s="18" t="s">
        <v>82</v>
      </c>
    </row>
    <row r="95" s="13" customFormat="1">
      <c r="A95" s="13"/>
      <c r="B95" s="233"/>
      <c r="C95" s="234"/>
      <c r="D95" s="227" t="s">
        <v>161</v>
      </c>
      <c r="E95" s="235" t="s">
        <v>19</v>
      </c>
      <c r="F95" s="236" t="s">
        <v>655</v>
      </c>
      <c r="G95" s="234"/>
      <c r="H95" s="237">
        <v>0.10000000000000001</v>
      </c>
      <c r="I95" s="238"/>
      <c r="J95" s="234"/>
      <c r="K95" s="234"/>
      <c r="L95" s="239"/>
      <c r="M95" s="240"/>
      <c r="N95" s="241"/>
      <c r="O95" s="241"/>
      <c r="P95" s="241"/>
      <c r="Q95" s="241"/>
      <c r="R95" s="241"/>
      <c r="S95" s="241"/>
      <c r="T95" s="242"/>
      <c r="U95" s="13"/>
      <c r="V95" s="13"/>
      <c r="W95" s="13"/>
      <c r="X95" s="13"/>
      <c r="Y95" s="13"/>
      <c r="Z95" s="13"/>
      <c r="AA95" s="13"/>
      <c r="AB95" s="13"/>
      <c r="AC95" s="13"/>
      <c r="AD95" s="13"/>
      <c r="AE95" s="13"/>
      <c r="AT95" s="243" t="s">
        <v>161</v>
      </c>
      <c r="AU95" s="243" t="s">
        <v>82</v>
      </c>
      <c r="AV95" s="13" t="s">
        <v>82</v>
      </c>
      <c r="AW95" s="13" t="s">
        <v>35</v>
      </c>
      <c r="AX95" s="13" t="s">
        <v>73</v>
      </c>
      <c r="AY95" s="243" t="s">
        <v>150</v>
      </c>
    </row>
    <row r="96" s="13" customFormat="1">
      <c r="A96" s="13"/>
      <c r="B96" s="233"/>
      <c r="C96" s="234"/>
      <c r="D96" s="227" t="s">
        <v>161</v>
      </c>
      <c r="E96" s="235" t="s">
        <v>19</v>
      </c>
      <c r="F96" s="236" t="s">
        <v>656</v>
      </c>
      <c r="G96" s="234"/>
      <c r="H96" s="237">
        <v>0.20000000000000001</v>
      </c>
      <c r="I96" s="238"/>
      <c r="J96" s="234"/>
      <c r="K96" s="234"/>
      <c r="L96" s="239"/>
      <c r="M96" s="240"/>
      <c r="N96" s="241"/>
      <c r="O96" s="241"/>
      <c r="P96" s="241"/>
      <c r="Q96" s="241"/>
      <c r="R96" s="241"/>
      <c r="S96" s="241"/>
      <c r="T96" s="242"/>
      <c r="U96" s="13"/>
      <c r="V96" s="13"/>
      <c r="W96" s="13"/>
      <c r="X96" s="13"/>
      <c r="Y96" s="13"/>
      <c r="Z96" s="13"/>
      <c r="AA96" s="13"/>
      <c r="AB96" s="13"/>
      <c r="AC96" s="13"/>
      <c r="AD96" s="13"/>
      <c r="AE96" s="13"/>
      <c r="AT96" s="243" t="s">
        <v>161</v>
      </c>
      <c r="AU96" s="243" t="s">
        <v>82</v>
      </c>
      <c r="AV96" s="13" t="s">
        <v>82</v>
      </c>
      <c r="AW96" s="13" t="s">
        <v>35</v>
      </c>
      <c r="AX96" s="13" t="s">
        <v>73</v>
      </c>
      <c r="AY96" s="243" t="s">
        <v>150</v>
      </c>
    </row>
    <row r="97" s="13" customFormat="1">
      <c r="A97" s="13"/>
      <c r="B97" s="233"/>
      <c r="C97" s="234"/>
      <c r="D97" s="227" t="s">
        <v>161</v>
      </c>
      <c r="E97" s="235" t="s">
        <v>19</v>
      </c>
      <c r="F97" s="236" t="s">
        <v>657</v>
      </c>
      <c r="G97" s="234"/>
      <c r="H97" s="237">
        <v>0.29999999999999999</v>
      </c>
      <c r="I97" s="238"/>
      <c r="J97" s="234"/>
      <c r="K97" s="234"/>
      <c r="L97" s="239"/>
      <c r="M97" s="240"/>
      <c r="N97" s="241"/>
      <c r="O97" s="241"/>
      <c r="P97" s="241"/>
      <c r="Q97" s="241"/>
      <c r="R97" s="241"/>
      <c r="S97" s="241"/>
      <c r="T97" s="242"/>
      <c r="U97" s="13"/>
      <c r="V97" s="13"/>
      <c r="W97" s="13"/>
      <c r="X97" s="13"/>
      <c r="Y97" s="13"/>
      <c r="Z97" s="13"/>
      <c r="AA97" s="13"/>
      <c r="AB97" s="13"/>
      <c r="AC97" s="13"/>
      <c r="AD97" s="13"/>
      <c r="AE97" s="13"/>
      <c r="AT97" s="243" t="s">
        <v>161</v>
      </c>
      <c r="AU97" s="243" t="s">
        <v>82</v>
      </c>
      <c r="AV97" s="13" t="s">
        <v>82</v>
      </c>
      <c r="AW97" s="13" t="s">
        <v>35</v>
      </c>
      <c r="AX97" s="13" t="s">
        <v>73</v>
      </c>
      <c r="AY97" s="243" t="s">
        <v>150</v>
      </c>
    </row>
    <row r="98" s="13" customFormat="1">
      <c r="A98" s="13"/>
      <c r="B98" s="233"/>
      <c r="C98" s="234"/>
      <c r="D98" s="227" t="s">
        <v>161</v>
      </c>
      <c r="E98" s="235" t="s">
        <v>19</v>
      </c>
      <c r="F98" s="236" t="s">
        <v>658</v>
      </c>
      <c r="G98" s="234"/>
      <c r="H98" s="237">
        <v>0.20000000000000001</v>
      </c>
      <c r="I98" s="238"/>
      <c r="J98" s="234"/>
      <c r="K98" s="234"/>
      <c r="L98" s="239"/>
      <c r="M98" s="240"/>
      <c r="N98" s="241"/>
      <c r="O98" s="241"/>
      <c r="P98" s="241"/>
      <c r="Q98" s="241"/>
      <c r="R98" s="241"/>
      <c r="S98" s="241"/>
      <c r="T98" s="242"/>
      <c r="U98" s="13"/>
      <c r="V98" s="13"/>
      <c r="W98" s="13"/>
      <c r="X98" s="13"/>
      <c r="Y98" s="13"/>
      <c r="Z98" s="13"/>
      <c r="AA98" s="13"/>
      <c r="AB98" s="13"/>
      <c r="AC98" s="13"/>
      <c r="AD98" s="13"/>
      <c r="AE98" s="13"/>
      <c r="AT98" s="243" t="s">
        <v>161</v>
      </c>
      <c r="AU98" s="243" t="s">
        <v>82</v>
      </c>
      <c r="AV98" s="13" t="s">
        <v>82</v>
      </c>
      <c r="AW98" s="13" t="s">
        <v>35</v>
      </c>
      <c r="AX98" s="13" t="s">
        <v>73</v>
      </c>
      <c r="AY98" s="243" t="s">
        <v>150</v>
      </c>
    </row>
    <row r="99" s="13" customFormat="1">
      <c r="A99" s="13"/>
      <c r="B99" s="233"/>
      <c r="C99" s="234"/>
      <c r="D99" s="227" t="s">
        <v>161</v>
      </c>
      <c r="E99" s="235" t="s">
        <v>19</v>
      </c>
      <c r="F99" s="236" t="s">
        <v>659</v>
      </c>
      <c r="G99" s="234"/>
      <c r="H99" s="237">
        <v>0.20000000000000001</v>
      </c>
      <c r="I99" s="238"/>
      <c r="J99" s="234"/>
      <c r="K99" s="234"/>
      <c r="L99" s="239"/>
      <c r="M99" s="240"/>
      <c r="N99" s="241"/>
      <c r="O99" s="241"/>
      <c r="P99" s="241"/>
      <c r="Q99" s="241"/>
      <c r="R99" s="241"/>
      <c r="S99" s="241"/>
      <c r="T99" s="242"/>
      <c r="U99" s="13"/>
      <c r="V99" s="13"/>
      <c r="W99" s="13"/>
      <c r="X99" s="13"/>
      <c r="Y99" s="13"/>
      <c r="Z99" s="13"/>
      <c r="AA99" s="13"/>
      <c r="AB99" s="13"/>
      <c r="AC99" s="13"/>
      <c r="AD99" s="13"/>
      <c r="AE99" s="13"/>
      <c r="AT99" s="243" t="s">
        <v>161</v>
      </c>
      <c r="AU99" s="243" t="s">
        <v>82</v>
      </c>
      <c r="AV99" s="13" t="s">
        <v>82</v>
      </c>
      <c r="AW99" s="13" t="s">
        <v>35</v>
      </c>
      <c r="AX99" s="13" t="s">
        <v>73</v>
      </c>
      <c r="AY99" s="243" t="s">
        <v>150</v>
      </c>
    </row>
    <row r="100" s="2" customFormat="1" ht="16.5" customHeight="1">
      <c r="A100" s="39"/>
      <c r="B100" s="40"/>
      <c r="C100" s="214" t="s">
        <v>82</v>
      </c>
      <c r="D100" s="214" t="s">
        <v>152</v>
      </c>
      <c r="E100" s="215" t="s">
        <v>660</v>
      </c>
      <c r="F100" s="216" t="s">
        <v>661</v>
      </c>
      <c r="G100" s="217" t="s">
        <v>187</v>
      </c>
      <c r="H100" s="218">
        <v>1</v>
      </c>
      <c r="I100" s="219"/>
      <c r="J100" s="220">
        <f>ROUND(I100*H100,2)</f>
        <v>0</v>
      </c>
      <c r="K100" s="216" t="s">
        <v>19</v>
      </c>
      <c r="L100" s="45"/>
      <c r="M100" s="221" t="s">
        <v>19</v>
      </c>
      <c r="N100" s="222" t="s">
        <v>46</v>
      </c>
      <c r="O100" s="86"/>
      <c r="P100" s="223">
        <f>O100*H100</f>
        <v>0</v>
      </c>
      <c r="Q100" s="223">
        <v>8.5008686200000003</v>
      </c>
      <c r="R100" s="223">
        <f>Q100*H100</f>
        <v>8.5008686200000003</v>
      </c>
      <c r="S100" s="223">
        <v>0</v>
      </c>
      <c r="T100" s="224">
        <f>S100*H100</f>
        <v>0</v>
      </c>
      <c r="U100" s="39"/>
      <c r="V100" s="39"/>
      <c r="W100" s="39"/>
      <c r="X100" s="39"/>
      <c r="Y100" s="39"/>
      <c r="Z100" s="39"/>
      <c r="AA100" s="39"/>
      <c r="AB100" s="39"/>
      <c r="AC100" s="39"/>
      <c r="AD100" s="39"/>
      <c r="AE100" s="39"/>
      <c r="AR100" s="225" t="s">
        <v>156</v>
      </c>
      <c r="AT100" s="225" t="s">
        <v>152</v>
      </c>
      <c r="AU100" s="225" t="s">
        <v>82</v>
      </c>
      <c r="AY100" s="18" t="s">
        <v>150</v>
      </c>
      <c r="BE100" s="226">
        <f>IF(N100="základní",J100,0)</f>
        <v>0</v>
      </c>
      <c r="BF100" s="226">
        <f>IF(N100="snížená",J100,0)</f>
        <v>0</v>
      </c>
      <c r="BG100" s="226">
        <f>IF(N100="zákl. přenesená",J100,0)</f>
        <v>0</v>
      </c>
      <c r="BH100" s="226">
        <f>IF(N100="sníž. přenesená",J100,0)</f>
        <v>0</v>
      </c>
      <c r="BI100" s="226">
        <f>IF(N100="nulová",J100,0)</f>
        <v>0</v>
      </c>
      <c r="BJ100" s="18" t="s">
        <v>156</v>
      </c>
      <c r="BK100" s="226">
        <f>ROUND(I100*H100,2)</f>
        <v>0</v>
      </c>
      <c r="BL100" s="18" t="s">
        <v>156</v>
      </c>
      <c r="BM100" s="225" t="s">
        <v>662</v>
      </c>
    </row>
    <row r="101" s="2" customFormat="1">
      <c r="A101" s="39"/>
      <c r="B101" s="40"/>
      <c r="C101" s="41"/>
      <c r="D101" s="227" t="s">
        <v>158</v>
      </c>
      <c r="E101" s="41"/>
      <c r="F101" s="228" t="s">
        <v>661</v>
      </c>
      <c r="G101" s="41"/>
      <c r="H101" s="41"/>
      <c r="I101" s="229"/>
      <c r="J101" s="41"/>
      <c r="K101" s="41"/>
      <c r="L101" s="45"/>
      <c r="M101" s="230"/>
      <c r="N101" s="231"/>
      <c r="O101" s="86"/>
      <c r="P101" s="86"/>
      <c r="Q101" s="86"/>
      <c r="R101" s="86"/>
      <c r="S101" s="86"/>
      <c r="T101" s="87"/>
      <c r="U101" s="39"/>
      <c r="V101" s="39"/>
      <c r="W101" s="39"/>
      <c r="X101" s="39"/>
      <c r="Y101" s="39"/>
      <c r="Z101" s="39"/>
      <c r="AA101" s="39"/>
      <c r="AB101" s="39"/>
      <c r="AC101" s="39"/>
      <c r="AD101" s="39"/>
      <c r="AE101" s="39"/>
      <c r="AT101" s="18" t="s">
        <v>158</v>
      </c>
      <c r="AU101" s="18" t="s">
        <v>82</v>
      </c>
    </row>
    <row r="102" s="2" customFormat="1" ht="16.5" customHeight="1">
      <c r="A102" s="39"/>
      <c r="B102" s="40"/>
      <c r="C102" s="214" t="s">
        <v>168</v>
      </c>
      <c r="D102" s="214" t="s">
        <v>152</v>
      </c>
      <c r="E102" s="215" t="s">
        <v>193</v>
      </c>
      <c r="F102" s="216" t="s">
        <v>194</v>
      </c>
      <c r="G102" s="217" t="s">
        <v>155</v>
      </c>
      <c r="H102" s="218">
        <v>20.5</v>
      </c>
      <c r="I102" s="219"/>
      <c r="J102" s="220">
        <f>ROUND(I102*H102,2)</f>
        <v>0</v>
      </c>
      <c r="K102" s="216" t="s">
        <v>625</v>
      </c>
      <c r="L102" s="45"/>
      <c r="M102" s="221" t="s">
        <v>19</v>
      </c>
      <c r="N102" s="222" t="s">
        <v>46</v>
      </c>
      <c r="O102" s="86"/>
      <c r="P102" s="223">
        <f>O102*H102</f>
        <v>0</v>
      </c>
      <c r="Q102" s="223">
        <v>0</v>
      </c>
      <c r="R102" s="223">
        <f>Q102*H102</f>
        <v>0</v>
      </c>
      <c r="S102" s="223">
        <v>1.8200000000000001</v>
      </c>
      <c r="T102" s="224">
        <f>S102*H102</f>
        <v>37.310000000000002</v>
      </c>
      <c r="U102" s="39"/>
      <c r="V102" s="39"/>
      <c r="W102" s="39"/>
      <c r="X102" s="39"/>
      <c r="Y102" s="39"/>
      <c r="Z102" s="39"/>
      <c r="AA102" s="39"/>
      <c r="AB102" s="39"/>
      <c r="AC102" s="39"/>
      <c r="AD102" s="39"/>
      <c r="AE102" s="39"/>
      <c r="AR102" s="225" t="s">
        <v>156</v>
      </c>
      <c r="AT102" s="225" t="s">
        <v>152</v>
      </c>
      <c r="AU102" s="225" t="s">
        <v>82</v>
      </c>
      <c r="AY102" s="18" t="s">
        <v>150</v>
      </c>
      <c r="BE102" s="226">
        <f>IF(N102="základní",J102,0)</f>
        <v>0</v>
      </c>
      <c r="BF102" s="226">
        <f>IF(N102="snížená",J102,0)</f>
        <v>0</v>
      </c>
      <c r="BG102" s="226">
        <f>IF(N102="zákl. přenesená",J102,0)</f>
        <v>0</v>
      </c>
      <c r="BH102" s="226">
        <f>IF(N102="sníž. přenesená",J102,0)</f>
        <v>0</v>
      </c>
      <c r="BI102" s="226">
        <f>IF(N102="nulová",J102,0)</f>
        <v>0</v>
      </c>
      <c r="BJ102" s="18" t="s">
        <v>156</v>
      </c>
      <c r="BK102" s="226">
        <f>ROUND(I102*H102,2)</f>
        <v>0</v>
      </c>
      <c r="BL102" s="18" t="s">
        <v>156</v>
      </c>
      <c r="BM102" s="225" t="s">
        <v>663</v>
      </c>
    </row>
    <row r="103" s="2" customFormat="1">
      <c r="A103" s="39"/>
      <c r="B103" s="40"/>
      <c r="C103" s="41"/>
      <c r="D103" s="227" t="s">
        <v>158</v>
      </c>
      <c r="E103" s="41"/>
      <c r="F103" s="228" t="s">
        <v>197</v>
      </c>
      <c r="G103" s="41"/>
      <c r="H103" s="41"/>
      <c r="I103" s="229"/>
      <c r="J103" s="41"/>
      <c r="K103" s="41"/>
      <c r="L103" s="45"/>
      <c r="M103" s="230"/>
      <c r="N103" s="231"/>
      <c r="O103" s="86"/>
      <c r="P103" s="86"/>
      <c r="Q103" s="86"/>
      <c r="R103" s="86"/>
      <c r="S103" s="86"/>
      <c r="T103" s="87"/>
      <c r="U103" s="39"/>
      <c r="V103" s="39"/>
      <c r="W103" s="39"/>
      <c r="X103" s="39"/>
      <c r="Y103" s="39"/>
      <c r="Z103" s="39"/>
      <c r="AA103" s="39"/>
      <c r="AB103" s="39"/>
      <c r="AC103" s="39"/>
      <c r="AD103" s="39"/>
      <c r="AE103" s="39"/>
      <c r="AT103" s="18" t="s">
        <v>158</v>
      </c>
      <c r="AU103" s="18" t="s">
        <v>82</v>
      </c>
    </row>
    <row r="104" s="2" customFormat="1">
      <c r="A104" s="39"/>
      <c r="B104" s="40"/>
      <c r="C104" s="41"/>
      <c r="D104" s="247" t="s">
        <v>198</v>
      </c>
      <c r="E104" s="41"/>
      <c r="F104" s="248" t="s">
        <v>664</v>
      </c>
      <c r="G104" s="41"/>
      <c r="H104" s="41"/>
      <c r="I104" s="229"/>
      <c r="J104" s="41"/>
      <c r="K104" s="41"/>
      <c r="L104" s="45"/>
      <c r="M104" s="230"/>
      <c r="N104" s="231"/>
      <c r="O104" s="86"/>
      <c r="P104" s="86"/>
      <c r="Q104" s="86"/>
      <c r="R104" s="86"/>
      <c r="S104" s="86"/>
      <c r="T104" s="87"/>
      <c r="U104" s="39"/>
      <c r="V104" s="39"/>
      <c r="W104" s="39"/>
      <c r="X104" s="39"/>
      <c r="Y104" s="39"/>
      <c r="Z104" s="39"/>
      <c r="AA104" s="39"/>
      <c r="AB104" s="39"/>
      <c r="AC104" s="39"/>
      <c r="AD104" s="39"/>
      <c r="AE104" s="39"/>
      <c r="AT104" s="18" t="s">
        <v>198</v>
      </c>
      <c r="AU104" s="18" t="s">
        <v>82</v>
      </c>
    </row>
    <row r="105" s="14" customFormat="1">
      <c r="A105" s="14"/>
      <c r="B105" s="249"/>
      <c r="C105" s="250"/>
      <c r="D105" s="227" t="s">
        <v>161</v>
      </c>
      <c r="E105" s="251" t="s">
        <v>19</v>
      </c>
      <c r="F105" s="252" t="s">
        <v>665</v>
      </c>
      <c r="G105" s="250"/>
      <c r="H105" s="251" t="s">
        <v>19</v>
      </c>
      <c r="I105" s="253"/>
      <c r="J105" s="250"/>
      <c r="K105" s="250"/>
      <c r="L105" s="254"/>
      <c r="M105" s="255"/>
      <c r="N105" s="256"/>
      <c r="O105" s="256"/>
      <c r="P105" s="256"/>
      <c r="Q105" s="256"/>
      <c r="R105" s="256"/>
      <c r="S105" s="256"/>
      <c r="T105" s="257"/>
      <c r="U105" s="14"/>
      <c r="V105" s="14"/>
      <c r="W105" s="14"/>
      <c r="X105" s="14"/>
      <c r="Y105" s="14"/>
      <c r="Z105" s="14"/>
      <c r="AA105" s="14"/>
      <c r="AB105" s="14"/>
      <c r="AC105" s="14"/>
      <c r="AD105" s="14"/>
      <c r="AE105" s="14"/>
      <c r="AT105" s="258" t="s">
        <v>161</v>
      </c>
      <c r="AU105" s="258" t="s">
        <v>82</v>
      </c>
      <c r="AV105" s="14" t="s">
        <v>80</v>
      </c>
      <c r="AW105" s="14" t="s">
        <v>35</v>
      </c>
      <c r="AX105" s="14" t="s">
        <v>73</v>
      </c>
      <c r="AY105" s="258" t="s">
        <v>150</v>
      </c>
    </row>
    <row r="106" s="13" customFormat="1">
      <c r="A106" s="13"/>
      <c r="B106" s="233"/>
      <c r="C106" s="234"/>
      <c r="D106" s="227" t="s">
        <v>161</v>
      </c>
      <c r="E106" s="235" t="s">
        <v>19</v>
      </c>
      <c r="F106" s="236" t="s">
        <v>666</v>
      </c>
      <c r="G106" s="234"/>
      <c r="H106" s="237">
        <v>0.5</v>
      </c>
      <c r="I106" s="238"/>
      <c r="J106" s="234"/>
      <c r="K106" s="234"/>
      <c r="L106" s="239"/>
      <c r="M106" s="240"/>
      <c r="N106" s="241"/>
      <c r="O106" s="241"/>
      <c r="P106" s="241"/>
      <c r="Q106" s="241"/>
      <c r="R106" s="241"/>
      <c r="S106" s="241"/>
      <c r="T106" s="242"/>
      <c r="U106" s="13"/>
      <c r="V106" s="13"/>
      <c r="W106" s="13"/>
      <c r="X106" s="13"/>
      <c r="Y106" s="13"/>
      <c r="Z106" s="13"/>
      <c r="AA106" s="13"/>
      <c r="AB106" s="13"/>
      <c r="AC106" s="13"/>
      <c r="AD106" s="13"/>
      <c r="AE106" s="13"/>
      <c r="AT106" s="243" t="s">
        <v>161</v>
      </c>
      <c r="AU106" s="243" t="s">
        <v>82</v>
      </c>
      <c r="AV106" s="13" t="s">
        <v>82</v>
      </c>
      <c r="AW106" s="13" t="s">
        <v>35</v>
      </c>
      <c r="AX106" s="13" t="s">
        <v>73</v>
      </c>
      <c r="AY106" s="243" t="s">
        <v>150</v>
      </c>
    </row>
    <row r="107" s="13" customFormat="1">
      <c r="A107" s="13"/>
      <c r="B107" s="233"/>
      <c r="C107" s="234"/>
      <c r="D107" s="227" t="s">
        <v>161</v>
      </c>
      <c r="E107" s="235" t="s">
        <v>19</v>
      </c>
      <c r="F107" s="236" t="s">
        <v>667</v>
      </c>
      <c r="G107" s="234"/>
      <c r="H107" s="237">
        <v>0.5</v>
      </c>
      <c r="I107" s="238"/>
      <c r="J107" s="234"/>
      <c r="K107" s="234"/>
      <c r="L107" s="239"/>
      <c r="M107" s="240"/>
      <c r="N107" s="241"/>
      <c r="O107" s="241"/>
      <c r="P107" s="241"/>
      <c r="Q107" s="241"/>
      <c r="R107" s="241"/>
      <c r="S107" s="241"/>
      <c r="T107" s="242"/>
      <c r="U107" s="13"/>
      <c r="V107" s="13"/>
      <c r="W107" s="13"/>
      <c r="X107" s="13"/>
      <c r="Y107" s="13"/>
      <c r="Z107" s="13"/>
      <c r="AA107" s="13"/>
      <c r="AB107" s="13"/>
      <c r="AC107" s="13"/>
      <c r="AD107" s="13"/>
      <c r="AE107" s="13"/>
      <c r="AT107" s="243" t="s">
        <v>161</v>
      </c>
      <c r="AU107" s="243" t="s">
        <v>82</v>
      </c>
      <c r="AV107" s="13" t="s">
        <v>82</v>
      </c>
      <c r="AW107" s="13" t="s">
        <v>35</v>
      </c>
      <c r="AX107" s="13" t="s">
        <v>73</v>
      </c>
      <c r="AY107" s="243" t="s">
        <v>150</v>
      </c>
    </row>
    <row r="108" s="13" customFormat="1">
      <c r="A108" s="13"/>
      <c r="B108" s="233"/>
      <c r="C108" s="234"/>
      <c r="D108" s="227" t="s">
        <v>161</v>
      </c>
      <c r="E108" s="235" t="s">
        <v>19</v>
      </c>
      <c r="F108" s="236" t="s">
        <v>668</v>
      </c>
      <c r="G108" s="234"/>
      <c r="H108" s="237">
        <v>0.5</v>
      </c>
      <c r="I108" s="238"/>
      <c r="J108" s="234"/>
      <c r="K108" s="234"/>
      <c r="L108" s="239"/>
      <c r="M108" s="240"/>
      <c r="N108" s="241"/>
      <c r="O108" s="241"/>
      <c r="P108" s="241"/>
      <c r="Q108" s="241"/>
      <c r="R108" s="241"/>
      <c r="S108" s="241"/>
      <c r="T108" s="242"/>
      <c r="U108" s="13"/>
      <c r="V108" s="13"/>
      <c r="W108" s="13"/>
      <c r="X108" s="13"/>
      <c r="Y108" s="13"/>
      <c r="Z108" s="13"/>
      <c r="AA108" s="13"/>
      <c r="AB108" s="13"/>
      <c r="AC108" s="13"/>
      <c r="AD108" s="13"/>
      <c r="AE108" s="13"/>
      <c r="AT108" s="243" t="s">
        <v>161</v>
      </c>
      <c r="AU108" s="243" t="s">
        <v>82</v>
      </c>
      <c r="AV108" s="13" t="s">
        <v>82</v>
      </c>
      <c r="AW108" s="13" t="s">
        <v>35</v>
      </c>
      <c r="AX108" s="13" t="s">
        <v>73</v>
      </c>
      <c r="AY108" s="243" t="s">
        <v>150</v>
      </c>
    </row>
    <row r="109" s="13" customFormat="1">
      <c r="A109" s="13"/>
      <c r="B109" s="233"/>
      <c r="C109" s="234"/>
      <c r="D109" s="227" t="s">
        <v>161</v>
      </c>
      <c r="E109" s="235" t="s">
        <v>19</v>
      </c>
      <c r="F109" s="236" t="s">
        <v>669</v>
      </c>
      <c r="G109" s="234"/>
      <c r="H109" s="237">
        <v>4</v>
      </c>
      <c r="I109" s="238"/>
      <c r="J109" s="234"/>
      <c r="K109" s="234"/>
      <c r="L109" s="239"/>
      <c r="M109" s="240"/>
      <c r="N109" s="241"/>
      <c r="O109" s="241"/>
      <c r="P109" s="241"/>
      <c r="Q109" s="241"/>
      <c r="R109" s="241"/>
      <c r="S109" s="241"/>
      <c r="T109" s="242"/>
      <c r="U109" s="13"/>
      <c r="V109" s="13"/>
      <c r="W109" s="13"/>
      <c r="X109" s="13"/>
      <c r="Y109" s="13"/>
      <c r="Z109" s="13"/>
      <c r="AA109" s="13"/>
      <c r="AB109" s="13"/>
      <c r="AC109" s="13"/>
      <c r="AD109" s="13"/>
      <c r="AE109" s="13"/>
      <c r="AT109" s="243" t="s">
        <v>161</v>
      </c>
      <c r="AU109" s="243" t="s">
        <v>82</v>
      </c>
      <c r="AV109" s="13" t="s">
        <v>82</v>
      </c>
      <c r="AW109" s="13" t="s">
        <v>35</v>
      </c>
      <c r="AX109" s="13" t="s">
        <v>73</v>
      </c>
      <c r="AY109" s="243" t="s">
        <v>150</v>
      </c>
    </row>
    <row r="110" s="13" customFormat="1">
      <c r="A110" s="13"/>
      <c r="B110" s="233"/>
      <c r="C110" s="234"/>
      <c r="D110" s="227" t="s">
        <v>161</v>
      </c>
      <c r="E110" s="235" t="s">
        <v>19</v>
      </c>
      <c r="F110" s="236" t="s">
        <v>670</v>
      </c>
      <c r="G110" s="234"/>
      <c r="H110" s="237">
        <v>1</v>
      </c>
      <c r="I110" s="238"/>
      <c r="J110" s="234"/>
      <c r="K110" s="234"/>
      <c r="L110" s="239"/>
      <c r="M110" s="240"/>
      <c r="N110" s="241"/>
      <c r="O110" s="241"/>
      <c r="P110" s="241"/>
      <c r="Q110" s="241"/>
      <c r="R110" s="241"/>
      <c r="S110" s="241"/>
      <c r="T110" s="242"/>
      <c r="U110" s="13"/>
      <c r="V110" s="13"/>
      <c r="W110" s="13"/>
      <c r="X110" s="13"/>
      <c r="Y110" s="13"/>
      <c r="Z110" s="13"/>
      <c r="AA110" s="13"/>
      <c r="AB110" s="13"/>
      <c r="AC110" s="13"/>
      <c r="AD110" s="13"/>
      <c r="AE110" s="13"/>
      <c r="AT110" s="243" t="s">
        <v>161</v>
      </c>
      <c r="AU110" s="243" t="s">
        <v>82</v>
      </c>
      <c r="AV110" s="13" t="s">
        <v>82</v>
      </c>
      <c r="AW110" s="13" t="s">
        <v>35</v>
      </c>
      <c r="AX110" s="13" t="s">
        <v>73</v>
      </c>
      <c r="AY110" s="243" t="s">
        <v>150</v>
      </c>
    </row>
    <row r="111" s="13" customFormat="1">
      <c r="A111" s="13"/>
      <c r="B111" s="233"/>
      <c r="C111" s="234"/>
      <c r="D111" s="227" t="s">
        <v>161</v>
      </c>
      <c r="E111" s="235" t="s">
        <v>19</v>
      </c>
      <c r="F111" s="236" t="s">
        <v>671</v>
      </c>
      <c r="G111" s="234"/>
      <c r="H111" s="237">
        <v>4</v>
      </c>
      <c r="I111" s="238"/>
      <c r="J111" s="234"/>
      <c r="K111" s="234"/>
      <c r="L111" s="239"/>
      <c r="M111" s="240"/>
      <c r="N111" s="241"/>
      <c r="O111" s="241"/>
      <c r="P111" s="241"/>
      <c r="Q111" s="241"/>
      <c r="R111" s="241"/>
      <c r="S111" s="241"/>
      <c r="T111" s="242"/>
      <c r="U111" s="13"/>
      <c r="V111" s="13"/>
      <c r="W111" s="13"/>
      <c r="X111" s="13"/>
      <c r="Y111" s="13"/>
      <c r="Z111" s="13"/>
      <c r="AA111" s="13"/>
      <c r="AB111" s="13"/>
      <c r="AC111" s="13"/>
      <c r="AD111" s="13"/>
      <c r="AE111" s="13"/>
      <c r="AT111" s="243" t="s">
        <v>161</v>
      </c>
      <c r="AU111" s="243" t="s">
        <v>82</v>
      </c>
      <c r="AV111" s="13" t="s">
        <v>82</v>
      </c>
      <c r="AW111" s="13" t="s">
        <v>35</v>
      </c>
      <c r="AX111" s="13" t="s">
        <v>73</v>
      </c>
      <c r="AY111" s="243" t="s">
        <v>150</v>
      </c>
    </row>
    <row r="112" s="13" customFormat="1">
      <c r="A112" s="13"/>
      <c r="B112" s="233"/>
      <c r="C112" s="234"/>
      <c r="D112" s="227" t="s">
        <v>161</v>
      </c>
      <c r="E112" s="235" t="s">
        <v>19</v>
      </c>
      <c r="F112" s="236" t="s">
        <v>672</v>
      </c>
      <c r="G112" s="234"/>
      <c r="H112" s="237">
        <v>7</v>
      </c>
      <c r="I112" s="238"/>
      <c r="J112" s="234"/>
      <c r="K112" s="234"/>
      <c r="L112" s="239"/>
      <c r="M112" s="240"/>
      <c r="N112" s="241"/>
      <c r="O112" s="241"/>
      <c r="P112" s="241"/>
      <c r="Q112" s="241"/>
      <c r="R112" s="241"/>
      <c r="S112" s="241"/>
      <c r="T112" s="242"/>
      <c r="U112" s="13"/>
      <c r="V112" s="13"/>
      <c r="W112" s="13"/>
      <c r="X112" s="13"/>
      <c r="Y112" s="13"/>
      <c r="Z112" s="13"/>
      <c r="AA112" s="13"/>
      <c r="AB112" s="13"/>
      <c r="AC112" s="13"/>
      <c r="AD112" s="13"/>
      <c r="AE112" s="13"/>
      <c r="AT112" s="243" t="s">
        <v>161</v>
      </c>
      <c r="AU112" s="243" t="s">
        <v>82</v>
      </c>
      <c r="AV112" s="13" t="s">
        <v>82</v>
      </c>
      <c r="AW112" s="13" t="s">
        <v>35</v>
      </c>
      <c r="AX112" s="13" t="s">
        <v>73</v>
      </c>
      <c r="AY112" s="243" t="s">
        <v>150</v>
      </c>
    </row>
    <row r="113" s="13" customFormat="1">
      <c r="A113" s="13"/>
      <c r="B113" s="233"/>
      <c r="C113" s="234"/>
      <c r="D113" s="227" t="s">
        <v>161</v>
      </c>
      <c r="E113" s="235" t="s">
        <v>19</v>
      </c>
      <c r="F113" s="236" t="s">
        <v>673</v>
      </c>
      <c r="G113" s="234"/>
      <c r="H113" s="237">
        <v>3</v>
      </c>
      <c r="I113" s="238"/>
      <c r="J113" s="234"/>
      <c r="K113" s="234"/>
      <c r="L113" s="239"/>
      <c r="M113" s="240"/>
      <c r="N113" s="241"/>
      <c r="O113" s="241"/>
      <c r="P113" s="241"/>
      <c r="Q113" s="241"/>
      <c r="R113" s="241"/>
      <c r="S113" s="241"/>
      <c r="T113" s="242"/>
      <c r="U113" s="13"/>
      <c r="V113" s="13"/>
      <c r="W113" s="13"/>
      <c r="X113" s="13"/>
      <c r="Y113" s="13"/>
      <c r="Z113" s="13"/>
      <c r="AA113" s="13"/>
      <c r="AB113" s="13"/>
      <c r="AC113" s="13"/>
      <c r="AD113" s="13"/>
      <c r="AE113" s="13"/>
      <c r="AT113" s="243" t="s">
        <v>161</v>
      </c>
      <c r="AU113" s="243" t="s">
        <v>82</v>
      </c>
      <c r="AV113" s="13" t="s">
        <v>82</v>
      </c>
      <c r="AW113" s="13" t="s">
        <v>35</v>
      </c>
      <c r="AX113" s="13" t="s">
        <v>73</v>
      </c>
      <c r="AY113" s="243" t="s">
        <v>150</v>
      </c>
    </row>
    <row r="114" s="2" customFormat="1" ht="33" customHeight="1">
      <c r="A114" s="39"/>
      <c r="B114" s="40"/>
      <c r="C114" s="214" t="s">
        <v>156</v>
      </c>
      <c r="D114" s="214" t="s">
        <v>152</v>
      </c>
      <c r="E114" s="215" t="s">
        <v>674</v>
      </c>
      <c r="F114" s="216" t="s">
        <v>675</v>
      </c>
      <c r="G114" s="217" t="s">
        <v>155</v>
      </c>
      <c r="H114" s="218">
        <v>19.5</v>
      </c>
      <c r="I114" s="219"/>
      <c r="J114" s="220">
        <f>ROUND(I114*H114,2)</f>
        <v>0</v>
      </c>
      <c r="K114" s="216" t="s">
        <v>625</v>
      </c>
      <c r="L114" s="45"/>
      <c r="M114" s="221" t="s">
        <v>19</v>
      </c>
      <c r="N114" s="222" t="s">
        <v>46</v>
      </c>
      <c r="O114" s="86"/>
      <c r="P114" s="223">
        <f>O114*H114</f>
        <v>0</v>
      </c>
      <c r="Q114" s="223">
        <v>0</v>
      </c>
      <c r="R114" s="223">
        <f>Q114*H114</f>
        <v>0</v>
      </c>
      <c r="S114" s="223">
        <v>0</v>
      </c>
      <c r="T114" s="224">
        <f>S114*H114</f>
        <v>0</v>
      </c>
      <c r="U114" s="39"/>
      <c r="V114" s="39"/>
      <c r="W114" s="39"/>
      <c r="X114" s="39"/>
      <c r="Y114" s="39"/>
      <c r="Z114" s="39"/>
      <c r="AA114" s="39"/>
      <c r="AB114" s="39"/>
      <c r="AC114" s="39"/>
      <c r="AD114" s="39"/>
      <c r="AE114" s="39"/>
      <c r="AR114" s="225" t="s">
        <v>156</v>
      </c>
      <c r="AT114" s="225" t="s">
        <v>152</v>
      </c>
      <c r="AU114" s="225" t="s">
        <v>82</v>
      </c>
      <c r="AY114" s="18" t="s">
        <v>150</v>
      </c>
      <c r="BE114" s="226">
        <f>IF(N114="základní",J114,0)</f>
        <v>0</v>
      </c>
      <c r="BF114" s="226">
        <f>IF(N114="snížená",J114,0)</f>
        <v>0</v>
      </c>
      <c r="BG114" s="226">
        <f>IF(N114="zákl. přenesená",J114,0)</f>
        <v>0</v>
      </c>
      <c r="BH114" s="226">
        <f>IF(N114="sníž. přenesená",J114,0)</f>
        <v>0</v>
      </c>
      <c r="BI114" s="226">
        <f>IF(N114="nulová",J114,0)</f>
        <v>0</v>
      </c>
      <c r="BJ114" s="18" t="s">
        <v>156</v>
      </c>
      <c r="BK114" s="226">
        <f>ROUND(I114*H114,2)</f>
        <v>0</v>
      </c>
      <c r="BL114" s="18" t="s">
        <v>156</v>
      </c>
      <c r="BM114" s="225" t="s">
        <v>676</v>
      </c>
    </row>
    <row r="115" s="2" customFormat="1">
      <c r="A115" s="39"/>
      <c r="B115" s="40"/>
      <c r="C115" s="41"/>
      <c r="D115" s="227" t="s">
        <v>158</v>
      </c>
      <c r="E115" s="41"/>
      <c r="F115" s="228" t="s">
        <v>677</v>
      </c>
      <c r="G115" s="41"/>
      <c r="H115" s="41"/>
      <c r="I115" s="229"/>
      <c r="J115" s="41"/>
      <c r="K115" s="41"/>
      <c r="L115" s="45"/>
      <c r="M115" s="230"/>
      <c r="N115" s="231"/>
      <c r="O115" s="86"/>
      <c r="P115" s="86"/>
      <c r="Q115" s="86"/>
      <c r="R115" s="86"/>
      <c r="S115" s="86"/>
      <c r="T115" s="87"/>
      <c r="U115" s="39"/>
      <c r="V115" s="39"/>
      <c r="W115" s="39"/>
      <c r="X115" s="39"/>
      <c r="Y115" s="39"/>
      <c r="Z115" s="39"/>
      <c r="AA115" s="39"/>
      <c r="AB115" s="39"/>
      <c r="AC115" s="39"/>
      <c r="AD115" s="39"/>
      <c r="AE115" s="39"/>
      <c r="AT115" s="18" t="s">
        <v>158</v>
      </c>
      <c r="AU115" s="18" t="s">
        <v>82</v>
      </c>
    </row>
    <row r="116" s="2" customFormat="1">
      <c r="A116" s="39"/>
      <c r="B116" s="40"/>
      <c r="C116" s="41"/>
      <c r="D116" s="247" t="s">
        <v>198</v>
      </c>
      <c r="E116" s="41"/>
      <c r="F116" s="248" t="s">
        <v>678</v>
      </c>
      <c r="G116" s="41"/>
      <c r="H116" s="41"/>
      <c r="I116" s="229"/>
      <c r="J116" s="41"/>
      <c r="K116" s="41"/>
      <c r="L116" s="45"/>
      <c r="M116" s="230"/>
      <c r="N116" s="231"/>
      <c r="O116" s="86"/>
      <c r="P116" s="86"/>
      <c r="Q116" s="86"/>
      <c r="R116" s="86"/>
      <c r="S116" s="86"/>
      <c r="T116" s="87"/>
      <c r="U116" s="39"/>
      <c r="V116" s="39"/>
      <c r="W116" s="39"/>
      <c r="X116" s="39"/>
      <c r="Y116" s="39"/>
      <c r="Z116" s="39"/>
      <c r="AA116" s="39"/>
      <c r="AB116" s="39"/>
      <c r="AC116" s="39"/>
      <c r="AD116" s="39"/>
      <c r="AE116" s="39"/>
      <c r="AT116" s="18" t="s">
        <v>198</v>
      </c>
      <c r="AU116" s="18" t="s">
        <v>82</v>
      </c>
    </row>
    <row r="117" s="14" customFormat="1">
      <c r="A117" s="14"/>
      <c r="B117" s="249"/>
      <c r="C117" s="250"/>
      <c r="D117" s="227" t="s">
        <v>161</v>
      </c>
      <c r="E117" s="251" t="s">
        <v>19</v>
      </c>
      <c r="F117" s="252" t="s">
        <v>679</v>
      </c>
      <c r="G117" s="250"/>
      <c r="H117" s="251" t="s">
        <v>19</v>
      </c>
      <c r="I117" s="253"/>
      <c r="J117" s="250"/>
      <c r="K117" s="250"/>
      <c r="L117" s="254"/>
      <c r="M117" s="255"/>
      <c r="N117" s="256"/>
      <c r="O117" s="256"/>
      <c r="P117" s="256"/>
      <c r="Q117" s="256"/>
      <c r="R117" s="256"/>
      <c r="S117" s="256"/>
      <c r="T117" s="257"/>
      <c r="U117" s="14"/>
      <c r="V117" s="14"/>
      <c r="W117" s="14"/>
      <c r="X117" s="14"/>
      <c r="Y117" s="14"/>
      <c r="Z117" s="14"/>
      <c r="AA117" s="14"/>
      <c r="AB117" s="14"/>
      <c r="AC117" s="14"/>
      <c r="AD117" s="14"/>
      <c r="AE117" s="14"/>
      <c r="AT117" s="258" t="s">
        <v>161</v>
      </c>
      <c r="AU117" s="258" t="s">
        <v>82</v>
      </c>
      <c r="AV117" s="14" t="s">
        <v>80</v>
      </c>
      <c r="AW117" s="14" t="s">
        <v>35</v>
      </c>
      <c r="AX117" s="14" t="s">
        <v>73</v>
      </c>
      <c r="AY117" s="258" t="s">
        <v>150</v>
      </c>
    </row>
    <row r="118" s="13" customFormat="1">
      <c r="A118" s="13"/>
      <c r="B118" s="233"/>
      <c r="C118" s="234"/>
      <c r="D118" s="227" t="s">
        <v>161</v>
      </c>
      <c r="E118" s="235" t="s">
        <v>19</v>
      </c>
      <c r="F118" s="236" t="s">
        <v>680</v>
      </c>
      <c r="G118" s="234"/>
      <c r="H118" s="237">
        <v>1</v>
      </c>
      <c r="I118" s="238"/>
      <c r="J118" s="234"/>
      <c r="K118" s="234"/>
      <c r="L118" s="239"/>
      <c r="M118" s="240"/>
      <c r="N118" s="241"/>
      <c r="O118" s="241"/>
      <c r="P118" s="241"/>
      <c r="Q118" s="241"/>
      <c r="R118" s="241"/>
      <c r="S118" s="241"/>
      <c r="T118" s="242"/>
      <c r="U118" s="13"/>
      <c r="V118" s="13"/>
      <c r="W118" s="13"/>
      <c r="X118" s="13"/>
      <c r="Y118" s="13"/>
      <c r="Z118" s="13"/>
      <c r="AA118" s="13"/>
      <c r="AB118" s="13"/>
      <c r="AC118" s="13"/>
      <c r="AD118" s="13"/>
      <c r="AE118" s="13"/>
      <c r="AT118" s="243" t="s">
        <v>161</v>
      </c>
      <c r="AU118" s="243" t="s">
        <v>82</v>
      </c>
      <c r="AV118" s="13" t="s">
        <v>82</v>
      </c>
      <c r="AW118" s="13" t="s">
        <v>35</v>
      </c>
      <c r="AX118" s="13" t="s">
        <v>73</v>
      </c>
      <c r="AY118" s="243" t="s">
        <v>150</v>
      </c>
    </row>
    <row r="119" s="13" customFormat="1">
      <c r="A119" s="13"/>
      <c r="B119" s="233"/>
      <c r="C119" s="234"/>
      <c r="D119" s="227" t="s">
        <v>161</v>
      </c>
      <c r="E119" s="235" t="s">
        <v>19</v>
      </c>
      <c r="F119" s="236" t="s">
        <v>681</v>
      </c>
      <c r="G119" s="234"/>
      <c r="H119" s="237">
        <v>1.5</v>
      </c>
      <c r="I119" s="238"/>
      <c r="J119" s="234"/>
      <c r="K119" s="234"/>
      <c r="L119" s="239"/>
      <c r="M119" s="240"/>
      <c r="N119" s="241"/>
      <c r="O119" s="241"/>
      <c r="P119" s="241"/>
      <c r="Q119" s="241"/>
      <c r="R119" s="241"/>
      <c r="S119" s="241"/>
      <c r="T119" s="242"/>
      <c r="U119" s="13"/>
      <c r="V119" s="13"/>
      <c r="W119" s="13"/>
      <c r="X119" s="13"/>
      <c r="Y119" s="13"/>
      <c r="Z119" s="13"/>
      <c r="AA119" s="13"/>
      <c r="AB119" s="13"/>
      <c r="AC119" s="13"/>
      <c r="AD119" s="13"/>
      <c r="AE119" s="13"/>
      <c r="AT119" s="243" t="s">
        <v>161</v>
      </c>
      <c r="AU119" s="243" t="s">
        <v>82</v>
      </c>
      <c r="AV119" s="13" t="s">
        <v>82</v>
      </c>
      <c r="AW119" s="13" t="s">
        <v>35</v>
      </c>
      <c r="AX119" s="13" t="s">
        <v>73</v>
      </c>
      <c r="AY119" s="243" t="s">
        <v>150</v>
      </c>
    </row>
    <row r="120" s="13" customFormat="1">
      <c r="A120" s="13"/>
      <c r="B120" s="233"/>
      <c r="C120" s="234"/>
      <c r="D120" s="227" t="s">
        <v>161</v>
      </c>
      <c r="E120" s="235" t="s">
        <v>19</v>
      </c>
      <c r="F120" s="236" t="s">
        <v>682</v>
      </c>
      <c r="G120" s="234"/>
      <c r="H120" s="237">
        <v>1.5</v>
      </c>
      <c r="I120" s="238"/>
      <c r="J120" s="234"/>
      <c r="K120" s="234"/>
      <c r="L120" s="239"/>
      <c r="M120" s="240"/>
      <c r="N120" s="241"/>
      <c r="O120" s="241"/>
      <c r="P120" s="241"/>
      <c r="Q120" s="241"/>
      <c r="R120" s="241"/>
      <c r="S120" s="241"/>
      <c r="T120" s="242"/>
      <c r="U120" s="13"/>
      <c r="V120" s="13"/>
      <c r="W120" s="13"/>
      <c r="X120" s="13"/>
      <c r="Y120" s="13"/>
      <c r="Z120" s="13"/>
      <c r="AA120" s="13"/>
      <c r="AB120" s="13"/>
      <c r="AC120" s="13"/>
      <c r="AD120" s="13"/>
      <c r="AE120" s="13"/>
      <c r="AT120" s="243" t="s">
        <v>161</v>
      </c>
      <c r="AU120" s="243" t="s">
        <v>82</v>
      </c>
      <c r="AV120" s="13" t="s">
        <v>82</v>
      </c>
      <c r="AW120" s="13" t="s">
        <v>35</v>
      </c>
      <c r="AX120" s="13" t="s">
        <v>73</v>
      </c>
      <c r="AY120" s="243" t="s">
        <v>150</v>
      </c>
    </row>
    <row r="121" s="13" customFormat="1">
      <c r="A121" s="13"/>
      <c r="B121" s="233"/>
      <c r="C121" s="234"/>
      <c r="D121" s="227" t="s">
        <v>161</v>
      </c>
      <c r="E121" s="235" t="s">
        <v>19</v>
      </c>
      <c r="F121" s="236" t="s">
        <v>683</v>
      </c>
      <c r="G121" s="234"/>
      <c r="H121" s="237">
        <v>3</v>
      </c>
      <c r="I121" s="238"/>
      <c r="J121" s="234"/>
      <c r="K121" s="234"/>
      <c r="L121" s="239"/>
      <c r="M121" s="240"/>
      <c r="N121" s="241"/>
      <c r="O121" s="241"/>
      <c r="P121" s="241"/>
      <c r="Q121" s="241"/>
      <c r="R121" s="241"/>
      <c r="S121" s="241"/>
      <c r="T121" s="242"/>
      <c r="U121" s="13"/>
      <c r="V121" s="13"/>
      <c r="W121" s="13"/>
      <c r="X121" s="13"/>
      <c r="Y121" s="13"/>
      <c r="Z121" s="13"/>
      <c r="AA121" s="13"/>
      <c r="AB121" s="13"/>
      <c r="AC121" s="13"/>
      <c r="AD121" s="13"/>
      <c r="AE121" s="13"/>
      <c r="AT121" s="243" t="s">
        <v>161</v>
      </c>
      <c r="AU121" s="243" t="s">
        <v>82</v>
      </c>
      <c r="AV121" s="13" t="s">
        <v>82</v>
      </c>
      <c r="AW121" s="13" t="s">
        <v>35</v>
      </c>
      <c r="AX121" s="13" t="s">
        <v>73</v>
      </c>
      <c r="AY121" s="243" t="s">
        <v>150</v>
      </c>
    </row>
    <row r="122" s="13" customFormat="1">
      <c r="A122" s="13"/>
      <c r="B122" s="233"/>
      <c r="C122" s="234"/>
      <c r="D122" s="227" t="s">
        <v>161</v>
      </c>
      <c r="E122" s="235" t="s">
        <v>19</v>
      </c>
      <c r="F122" s="236" t="s">
        <v>684</v>
      </c>
      <c r="G122" s="234"/>
      <c r="H122" s="237">
        <v>0.5</v>
      </c>
      <c r="I122" s="238"/>
      <c r="J122" s="234"/>
      <c r="K122" s="234"/>
      <c r="L122" s="239"/>
      <c r="M122" s="240"/>
      <c r="N122" s="241"/>
      <c r="O122" s="241"/>
      <c r="P122" s="241"/>
      <c r="Q122" s="241"/>
      <c r="R122" s="241"/>
      <c r="S122" s="241"/>
      <c r="T122" s="242"/>
      <c r="U122" s="13"/>
      <c r="V122" s="13"/>
      <c r="W122" s="13"/>
      <c r="X122" s="13"/>
      <c r="Y122" s="13"/>
      <c r="Z122" s="13"/>
      <c r="AA122" s="13"/>
      <c r="AB122" s="13"/>
      <c r="AC122" s="13"/>
      <c r="AD122" s="13"/>
      <c r="AE122" s="13"/>
      <c r="AT122" s="243" t="s">
        <v>161</v>
      </c>
      <c r="AU122" s="243" t="s">
        <v>82</v>
      </c>
      <c r="AV122" s="13" t="s">
        <v>82</v>
      </c>
      <c r="AW122" s="13" t="s">
        <v>35</v>
      </c>
      <c r="AX122" s="13" t="s">
        <v>73</v>
      </c>
      <c r="AY122" s="243" t="s">
        <v>150</v>
      </c>
    </row>
    <row r="123" s="13" customFormat="1">
      <c r="A123" s="13"/>
      <c r="B123" s="233"/>
      <c r="C123" s="234"/>
      <c r="D123" s="227" t="s">
        <v>161</v>
      </c>
      <c r="E123" s="235" t="s">
        <v>19</v>
      </c>
      <c r="F123" s="236" t="s">
        <v>685</v>
      </c>
      <c r="G123" s="234"/>
      <c r="H123" s="237">
        <v>9</v>
      </c>
      <c r="I123" s="238"/>
      <c r="J123" s="234"/>
      <c r="K123" s="234"/>
      <c r="L123" s="239"/>
      <c r="M123" s="240"/>
      <c r="N123" s="241"/>
      <c r="O123" s="241"/>
      <c r="P123" s="241"/>
      <c r="Q123" s="241"/>
      <c r="R123" s="241"/>
      <c r="S123" s="241"/>
      <c r="T123" s="242"/>
      <c r="U123" s="13"/>
      <c r="V123" s="13"/>
      <c r="W123" s="13"/>
      <c r="X123" s="13"/>
      <c r="Y123" s="13"/>
      <c r="Z123" s="13"/>
      <c r="AA123" s="13"/>
      <c r="AB123" s="13"/>
      <c r="AC123" s="13"/>
      <c r="AD123" s="13"/>
      <c r="AE123" s="13"/>
      <c r="AT123" s="243" t="s">
        <v>161</v>
      </c>
      <c r="AU123" s="243" t="s">
        <v>82</v>
      </c>
      <c r="AV123" s="13" t="s">
        <v>82</v>
      </c>
      <c r="AW123" s="13" t="s">
        <v>35</v>
      </c>
      <c r="AX123" s="13" t="s">
        <v>73</v>
      </c>
      <c r="AY123" s="243" t="s">
        <v>150</v>
      </c>
    </row>
    <row r="124" s="13" customFormat="1">
      <c r="A124" s="13"/>
      <c r="B124" s="233"/>
      <c r="C124" s="234"/>
      <c r="D124" s="227" t="s">
        <v>161</v>
      </c>
      <c r="E124" s="235" t="s">
        <v>19</v>
      </c>
      <c r="F124" s="236" t="s">
        <v>686</v>
      </c>
      <c r="G124" s="234"/>
      <c r="H124" s="237">
        <v>1</v>
      </c>
      <c r="I124" s="238"/>
      <c r="J124" s="234"/>
      <c r="K124" s="234"/>
      <c r="L124" s="239"/>
      <c r="M124" s="240"/>
      <c r="N124" s="241"/>
      <c r="O124" s="241"/>
      <c r="P124" s="241"/>
      <c r="Q124" s="241"/>
      <c r="R124" s="241"/>
      <c r="S124" s="241"/>
      <c r="T124" s="242"/>
      <c r="U124" s="13"/>
      <c r="V124" s="13"/>
      <c r="W124" s="13"/>
      <c r="X124" s="13"/>
      <c r="Y124" s="13"/>
      <c r="Z124" s="13"/>
      <c r="AA124" s="13"/>
      <c r="AB124" s="13"/>
      <c r="AC124" s="13"/>
      <c r="AD124" s="13"/>
      <c r="AE124" s="13"/>
      <c r="AT124" s="243" t="s">
        <v>161</v>
      </c>
      <c r="AU124" s="243" t="s">
        <v>82</v>
      </c>
      <c r="AV124" s="13" t="s">
        <v>82</v>
      </c>
      <c r="AW124" s="13" t="s">
        <v>35</v>
      </c>
      <c r="AX124" s="13" t="s">
        <v>73</v>
      </c>
      <c r="AY124" s="243" t="s">
        <v>150</v>
      </c>
    </row>
    <row r="125" s="13" customFormat="1">
      <c r="A125" s="13"/>
      <c r="B125" s="233"/>
      <c r="C125" s="234"/>
      <c r="D125" s="227" t="s">
        <v>161</v>
      </c>
      <c r="E125" s="235" t="s">
        <v>19</v>
      </c>
      <c r="F125" s="236" t="s">
        <v>687</v>
      </c>
      <c r="G125" s="234"/>
      <c r="H125" s="237">
        <v>2</v>
      </c>
      <c r="I125" s="238"/>
      <c r="J125" s="234"/>
      <c r="K125" s="234"/>
      <c r="L125" s="239"/>
      <c r="M125" s="240"/>
      <c r="N125" s="241"/>
      <c r="O125" s="241"/>
      <c r="P125" s="241"/>
      <c r="Q125" s="241"/>
      <c r="R125" s="241"/>
      <c r="S125" s="241"/>
      <c r="T125" s="242"/>
      <c r="U125" s="13"/>
      <c r="V125" s="13"/>
      <c r="W125" s="13"/>
      <c r="X125" s="13"/>
      <c r="Y125" s="13"/>
      <c r="Z125" s="13"/>
      <c r="AA125" s="13"/>
      <c r="AB125" s="13"/>
      <c r="AC125" s="13"/>
      <c r="AD125" s="13"/>
      <c r="AE125" s="13"/>
      <c r="AT125" s="243" t="s">
        <v>161</v>
      </c>
      <c r="AU125" s="243" t="s">
        <v>82</v>
      </c>
      <c r="AV125" s="13" t="s">
        <v>82</v>
      </c>
      <c r="AW125" s="13" t="s">
        <v>35</v>
      </c>
      <c r="AX125" s="13" t="s">
        <v>73</v>
      </c>
      <c r="AY125" s="243" t="s">
        <v>150</v>
      </c>
    </row>
    <row r="126" s="2" customFormat="1" ht="37.8" customHeight="1">
      <c r="A126" s="39"/>
      <c r="B126" s="40"/>
      <c r="C126" s="214" t="s">
        <v>211</v>
      </c>
      <c r="D126" s="214" t="s">
        <v>152</v>
      </c>
      <c r="E126" s="215" t="s">
        <v>232</v>
      </c>
      <c r="F126" s="216" t="s">
        <v>233</v>
      </c>
      <c r="G126" s="217" t="s">
        <v>155</v>
      </c>
      <c r="H126" s="218">
        <v>9.5</v>
      </c>
      <c r="I126" s="219"/>
      <c r="J126" s="220">
        <f>ROUND(I126*H126,2)</f>
        <v>0</v>
      </c>
      <c r="K126" s="216" t="s">
        <v>625</v>
      </c>
      <c r="L126" s="45"/>
      <c r="M126" s="221" t="s">
        <v>19</v>
      </c>
      <c r="N126" s="222" t="s">
        <v>46</v>
      </c>
      <c r="O126" s="86"/>
      <c r="P126" s="223">
        <f>O126*H126</f>
        <v>0</v>
      </c>
      <c r="Q126" s="223">
        <v>0</v>
      </c>
      <c r="R126" s="223">
        <f>Q126*H126</f>
        <v>0</v>
      </c>
      <c r="S126" s="223">
        <v>0</v>
      </c>
      <c r="T126" s="224">
        <f>S126*H126</f>
        <v>0</v>
      </c>
      <c r="U126" s="39"/>
      <c r="V126" s="39"/>
      <c r="W126" s="39"/>
      <c r="X126" s="39"/>
      <c r="Y126" s="39"/>
      <c r="Z126" s="39"/>
      <c r="AA126" s="39"/>
      <c r="AB126" s="39"/>
      <c r="AC126" s="39"/>
      <c r="AD126" s="39"/>
      <c r="AE126" s="39"/>
      <c r="AR126" s="225" t="s">
        <v>156</v>
      </c>
      <c r="AT126" s="225" t="s">
        <v>152</v>
      </c>
      <c r="AU126" s="225" t="s">
        <v>82</v>
      </c>
      <c r="AY126" s="18" t="s">
        <v>150</v>
      </c>
      <c r="BE126" s="226">
        <f>IF(N126="základní",J126,0)</f>
        <v>0</v>
      </c>
      <c r="BF126" s="226">
        <f>IF(N126="snížená",J126,0)</f>
        <v>0</v>
      </c>
      <c r="BG126" s="226">
        <f>IF(N126="zákl. přenesená",J126,0)</f>
        <v>0</v>
      </c>
      <c r="BH126" s="226">
        <f>IF(N126="sníž. přenesená",J126,0)</f>
        <v>0</v>
      </c>
      <c r="BI126" s="226">
        <f>IF(N126="nulová",J126,0)</f>
        <v>0</v>
      </c>
      <c r="BJ126" s="18" t="s">
        <v>156</v>
      </c>
      <c r="BK126" s="226">
        <f>ROUND(I126*H126,2)</f>
        <v>0</v>
      </c>
      <c r="BL126" s="18" t="s">
        <v>156</v>
      </c>
      <c r="BM126" s="225" t="s">
        <v>688</v>
      </c>
    </row>
    <row r="127" s="2" customFormat="1">
      <c r="A127" s="39"/>
      <c r="B127" s="40"/>
      <c r="C127" s="41"/>
      <c r="D127" s="227" t="s">
        <v>158</v>
      </c>
      <c r="E127" s="41"/>
      <c r="F127" s="228" t="s">
        <v>235</v>
      </c>
      <c r="G127" s="41"/>
      <c r="H127" s="41"/>
      <c r="I127" s="229"/>
      <c r="J127" s="41"/>
      <c r="K127" s="41"/>
      <c r="L127" s="45"/>
      <c r="M127" s="230"/>
      <c r="N127" s="231"/>
      <c r="O127" s="86"/>
      <c r="P127" s="86"/>
      <c r="Q127" s="86"/>
      <c r="R127" s="86"/>
      <c r="S127" s="86"/>
      <c r="T127" s="87"/>
      <c r="U127" s="39"/>
      <c r="V127" s="39"/>
      <c r="W127" s="39"/>
      <c r="X127" s="39"/>
      <c r="Y127" s="39"/>
      <c r="Z127" s="39"/>
      <c r="AA127" s="39"/>
      <c r="AB127" s="39"/>
      <c r="AC127" s="39"/>
      <c r="AD127" s="39"/>
      <c r="AE127" s="39"/>
      <c r="AT127" s="18" t="s">
        <v>158</v>
      </c>
      <c r="AU127" s="18" t="s">
        <v>82</v>
      </c>
    </row>
    <row r="128" s="2" customFormat="1">
      <c r="A128" s="39"/>
      <c r="B128" s="40"/>
      <c r="C128" s="41"/>
      <c r="D128" s="247" t="s">
        <v>198</v>
      </c>
      <c r="E128" s="41"/>
      <c r="F128" s="248" t="s">
        <v>689</v>
      </c>
      <c r="G128" s="41"/>
      <c r="H128" s="41"/>
      <c r="I128" s="229"/>
      <c r="J128" s="41"/>
      <c r="K128" s="41"/>
      <c r="L128" s="45"/>
      <c r="M128" s="230"/>
      <c r="N128" s="231"/>
      <c r="O128" s="86"/>
      <c r="P128" s="86"/>
      <c r="Q128" s="86"/>
      <c r="R128" s="86"/>
      <c r="S128" s="86"/>
      <c r="T128" s="87"/>
      <c r="U128" s="39"/>
      <c r="V128" s="39"/>
      <c r="W128" s="39"/>
      <c r="X128" s="39"/>
      <c r="Y128" s="39"/>
      <c r="Z128" s="39"/>
      <c r="AA128" s="39"/>
      <c r="AB128" s="39"/>
      <c r="AC128" s="39"/>
      <c r="AD128" s="39"/>
      <c r="AE128" s="39"/>
      <c r="AT128" s="18" t="s">
        <v>198</v>
      </c>
      <c r="AU128" s="18" t="s">
        <v>82</v>
      </c>
    </row>
    <row r="129" s="14" customFormat="1">
      <c r="A129" s="14"/>
      <c r="B129" s="249"/>
      <c r="C129" s="250"/>
      <c r="D129" s="227" t="s">
        <v>161</v>
      </c>
      <c r="E129" s="251" t="s">
        <v>19</v>
      </c>
      <c r="F129" s="252" t="s">
        <v>690</v>
      </c>
      <c r="G129" s="250"/>
      <c r="H129" s="251" t="s">
        <v>19</v>
      </c>
      <c r="I129" s="253"/>
      <c r="J129" s="250"/>
      <c r="K129" s="250"/>
      <c r="L129" s="254"/>
      <c r="M129" s="255"/>
      <c r="N129" s="256"/>
      <c r="O129" s="256"/>
      <c r="P129" s="256"/>
      <c r="Q129" s="256"/>
      <c r="R129" s="256"/>
      <c r="S129" s="256"/>
      <c r="T129" s="257"/>
      <c r="U129" s="14"/>
      <c r="V129" s="14"/>
      <c r="W129" s="14"/>
      <c r="X129" s="14"/>
      <c r="Y129" s="14"/>
      <c r="Z129" s="14"/>
      <c r="AA129" s="14"/>
      <c r="AB129" s="14"/>
      <c r="AC129" s="14"/>
      <c r="AD129" s="14"/>
      <c r="AE129" s="14"/>
      <c r="AT129" s="258" t="s">
        <v>161</v>
      </c>
      <c r="AU129" s="258" t="s">
        <v>82</v>
      </c>
      <c r="AV129" s="14" t="s">
        <v>80</v>
      </c>
      <c r="AW129" s="14" t="s">
        <v>35</v>
      </c>
      <c r="AX129" s="14" t="s">
        <v>73</v>
      </c>
      <c r="AY129" s="258" t="s">
        <v>150</v>
      </c>
    </row>
    <row r="130" s="13" customFormat="1">
      <c r="A130" s="13"/>
      <c r="B130" s="233"/>
      <c r="C130" s="234"/>
      <c r="D130" s="227" t="s">
        <v>161</v>
      </c>
      <c r="E130" s="235" t="s">
        <v>19</v>
      </c>
      <c r="F130" s="236" t="s">
        <v>680</v>
      </c>
      <c r="G130" s="234"/>
      <c r="H130" s="237">
        <v>1</v>
      </c>
      <c r="I130" s="238"/>
      <c r="J130" s="234"/>
      <c r="K130" s="234"/>
      <c r="L130" s="239"/>
      <c r="M130" s="240"/>
      <c r="N130" s="241"/>
      <c r="O130" s="241"/>
      <c r="P130" s="241"/>
      <c r="Q130" s="241"/>
      <c r="R130" s="241"/>
      <c r="S130" s="241"/>
      <c r="T130" s="242"/>
      <c r="U130" s="13"/>
      <c r="V130" s="13"/>
      <c r="W130" s="13"/>
      <c r="X130" s="13"/>
      <c r="Y130" s="13"/>
      <c r="Z130" s="13"/>
      <c r="AA130" s="13"/>
      <c r="AB130" s="13"/>
      <c r="AC130" s="13"/>
      <c r="AD130" s="13"/>
      <c r="AE130" s="13"/>
      <c r="AT130" s="243" t="s">
        <v>161</v>
      </c>
      <c r="AU130" s="243" t="s">
        <v>82</v>
      </c>
      <c r="AV130" s="13" t="s">
        <v>82</v>
      </c>
      <c r="AW130" s="13" t="s">
        <v>35</v>
      </c>
      <c r="AX130" s="13" t="s">
        <v>73</v>
      </c>
      <c r="AY130" s="243" t="s">
        <v>150</v>
      </c>
    </row>
    <row r="131" s="13" customFormat="1">
      <c r="A131" s="13"/>
      <c r="B131" s="233"/>
      <c r="C131" s="234"/>
      <c r="D131" s="227" t="s">
        <v>161</v>
      </c>
      <c r="E131" s="235" t="s">
        <v>19</v>
      </c>
      <c r="F131" s="236" t="s">
        <v>691</v>
      </c>
      <c r="G131" s="234"/>
      <c r="H131" s="237">
        <v>1.5</v>
      </c>
      <c r="I131" s="238"/>
      <c r="J131" s="234"/>
      <c r="K131" s="234"/>
      <c r="L131" s="239"/>
      <c r="M131" s="240"/>
      <c r="N131" s="241"/>
      <c r="O131" s="241"/>
      <c r="P131" s="241"/>
      <c r="Q131" s="241"/>
      <c r="R131" s="241"/>
      <c r="S131" s="241"/>
      <c r="T131" s="242"/>
      <c r="U131" s="13"/>
      <c r="V131" s="13"/>
      <c r="W131" s="13"/>
      <c r="X131" s="13"/>
      <c r="Y131" s="13"/>
      <c r="Z131" s="13"/>
      <c r="AA131" s="13"/>
      <c r="AB131" s="13"/>
      <c r="AC131" s="13"/>
      <c r="AD131" s="13"/>
      <c r="AE131" s="13"/>
      <c r="AT131" s="243" t="s">
        <v>161</v>
      </c>
      <c r="AU131" s="243" t="s">
        <v>82</v>
      </c>
      <c r="AV131" s="13" t="s">
        <v>82</v>
      </c>
      <c r="AW131" s="13" t="s">
        <v>35</v>
      </c>
      <c r="AX131" s="13" t="s">
        <v>73</v>
      </c>
      <c r="AY131" s="243" t="s">
        <v>150</v>
      </c>
    </row>
    <row r="132" s="13" customFormat="1">
      <c r="A132" s="13"/>
      <c r="B132" s="233"/>
      <c r="C132" s="234"/>
      <c r="D132" s="227" t="s">
        <v>161</v>
      </c>
      <c r="E132" s="235" t="s">
        <v>19</v>
      </c>
      <c r="F132" s="236" t="s">
        <v>682</v>
      </c>
      <c r="G132" s="234"/>
      <c r="H132" s="237">
        <v>1.5</v>
      </c>
      <c r="I132" s="238"/>
      <c r="J132" s="234"/>
      <c r="K132" s="234"/>
      <c r="L132" s="239"/>
      <c r="M132" s="240"/>
      <c r="N132" s="241"/>
      <c r="O132" s="241"/>
      <c r="P132" s="241"/>
      <c r="Q132" s="241"/>
      <c r="R132" s="241"/>
      <c r="S132" s="241"/>
      <c r="T132" s="242"/>
      <c r="U132" s="13"/>
      <c r="V132" s="13"/>
      <c r="W132" s="13"/>
      <c r="X132" s="13"/>
      <c r="Y132" s="13"/>
      <c r="Z132" s="13"/>
      <c r="AA132" s="13"/>
      <c r="AB132" s="13"/>
      <c r="AC132" s="13"/>
      <c r="AD132" s="13"/>
      <c r="AE132" s="13"/>
      <c r="AT132" s="243" t="s">
        <v>161</v>
      </c>
      <c r="AU132" s="243" t="s">
        <v>82</v>
      </c>
      <c r="AV132" s="13" t="s">
        <v>82</v>
      </c>
      <c r="AW132" s="13" t="s">
        <v>35</v>
      </c>
      <c r="AX132" s="13" t="s">
        <v>73</v>
      </c>
      <c r="AY132" s="243" t="s">
        <v>150</v>
      </c>
    </row>
    <row r="133" s="13" customFormat="1">
      <c r="A133" s="13"/>
      <c r="B133" s="233"/>
      <c r="C133" s="234"/>
      <c r="D133" s="227" t="s">
        <v>161</v>
      </c>
      <c r="E133" s="235" t="s">
        <v>19</v>
      </c>
      <c r="F133" s="236" t="s">
        <v>683</v>
      </c>
      <c r="G133" s="234"/>
      <c r="H133" s="237">
        <v>3</v>
      </c>
      <c r="I133" s="238"/>
      <c r="J133" s="234"/>
      <c r="K133" s="234"/>
      <c r="L133" s="239"/>
      <c r="M133" s="240"/>
      <c r="N133" s="241"/>
      <c r="O133" s="241"/>
      <c r="P133" s="241"/>
      <c r="Q133" s="241"/>
      <c r="R133" s="241"/>
      <c r="S133" s="241"/>
      <c r="T133" s="242"/>
      <c r="U133" s="13"/>
      <c r="V133" s="13"/>
      <c r="W133" s="13"/>
      <c r="X133" s="13"/>
      <c r="Y133" s="13"/>
      <c r="Z133" s="13"/>
      <c r="AA133" s="13"/>
      <c r="AB133" s="13"/>
      <c r="AC133" s="13"/>
      <c r="AD133" s="13"/>
      <c r="AE133" s="13"/>
      <c r="AT133" s="243" t="s">
        <v>161</v>
      </c>
      <c r="AU133" s="243" t="s">
        <v>82</v>
      </c>
      <c r="AV133" s="13" t="s">
        <v>82</v>
      </c>
      <c r="AW133" s="13" t="s">
        <v>35</v>
      </c>
      <c r="AX133" s="13" t="s">
        <v>73</v>
      </c>
      <c r="AY133" s="243" t="s">
        <v>150</v>
      </c>
    </row>
    <row r="134" s="13" customFormat="1">
      <c r="A134" s="13"/>
      <c r="B134" s="233"/>
      <c r="C134" s="234"/>
      <c r="D134" s="227" t="s">
        <v>161</v>
      </c>
      <c r="E134" s="235" t="s">
        <v>19</v>
      </c>
      <c r="F134" s="236" t="s">
        <v>684</v>
      </c>
      <c r="G134" s="234"/>
      <c r="H134" s="237">
        <v>0.5</v>
      </c>
      <c r="I134" s="238"/>
      <c r="J134" s="234"/>
      <c r="K134" s="234"/>
      <c r="L134" s="239"/>
      <c r="M134" s="240"/>
      <c r="N134" s="241"/>
      <c r="O134" s="241"/>
      <c r="P134" s="241"/>
      <c r="Q134" s="241"/>
      <c r="R134" s="241"/>
      <c r="S134" s="241"/>
      <c r="T134" s="242"/>
      <c r="U134" s="13"/>
      <c r="V134" s="13"/>
      <c r="W134" s="13"/>
      <c r="X134" s="13"/>
      <c r="Y134" s="13"/>
      <c r="Z134" s="13"/>
      <c r="AA134" s="13"/>
      <c r="AB134" s="13"/>
      <c r="AC134" s="13"/>
      <c r="AD134" s="13"/>
      <c r="AE134" s="13"/>
      <c r="AT134" s="243" t="s">
        <v>161</v>
      </c>
      <c r="AU134" s="243" t="s">
        <v>82</v>
      </c>
      <c r="AV134" s="13" t="s">
        <v>82</v>
      </c>
      <c r="AW134" s="13" t="s">
        <v>35</v>
      </c>
      <c r="AX134" s="13" t="s">
        <v>73</v>
      </c>
      <c r="AY134" s="243" t="s">
        <v>150</v>
      </c>
    </row>
    <row r="135" s="13" customFormat="1">
      <c r="A135" s="13"/>
      <c r="B135" s="233"/>
      <c r="C135" s="234"/>
      <c r="D135" s="227" t="s">
        <v>161</v>
      </c>
      <c r="E135" s="235" t="s">
        <v>19</v>
      </c>
      <c r="F135" s="236" t="s">
        <v>687</v>
      </c>
      <c r="G135" s="234"/>
      <c r="H135" s="237">
        <v>2</v>
      </c>
      <c r="I135" s="238"/>
      <c r="J135" s="234"/>
      <c r="K135" s="234"/>
      <c r="L135" s="239"/>
      <c r="M135" s="240"/>
      <c r="N135" s="241"/>
      <c r="O135" s="241"/>
      <c r="P135" s="241"/>
      <c r="Q135" s="241"/>
      <c r="R135" s="241"/>
      <c r="S135" s="241"/>
      <c r="T135" s="242"/>
      <c r="U135" s="13"/>
      <c r="V135" s="13"/>
      <c r="W135" s="13"/>
      <c r="X135" s="13"/>
      <c r="Y135" s="13"/>
      <c r="Z135" s="13"/>
      <c r="AA135" s="13"/>
      <c r="AB135" s="13"/>
      <c r="AC135" s="13"/>
      <c r="AD135" s="13"/>
      <c r="AE135" s="13"/>
      <c r="AT135" s="243" t="s">
        <v>161</v>
      </c>
      <c r="AU135" s="243" t="s">
        <v>82</v>
      </c>
      <c r="AV135" s="13" t="s">
        <v>82</v>
      </c>
      <c r="AW135" s="13" t="s">
        <v>35</v>
      </c>
      <c r="AX135" s="13" t="s">
        <v>73</v>
      </c>
      <c r="AY135" s="243" t="s">
        <v>150</v>
      </c>
    </row>
    <row r="136" s="2" customFormat="1" ht="37.8" customHeight="1">
      <c r="A136" s="39"/>
      <c r="B136" s="40"/>
      <c r="C136" s="214" t="s">
        <v>223</v>
      </c>
      <c r="D136" s="214" t="s">
        <v>152</v>
      </c>
      <c r="E136" s="215" t="s">
        <v>692</v>
      </c>
      <c r="F136" s="216" t="s">
        <v>693</v>
      </c>
      <c r="G136" s="217" t="s">
        <v>155</v>
      </c>
      <c r="H136" s="218">
        <v>10</v>
      </c>
      <c r="I136" s="219"/>
      <c r="J136" s="220">
        <f>ROUND(I136*H136,2)</f>
        <v>0</v>
      </c>
      <c r="K136" s="216" t="s">
        <v>625</v>
      </c>
      <c r="L136" s="45"/>
      <c r="M136" s="221" t="s">
        <v>19</v>
      </c>
      <c r="N136" s="222" t="s">
        <v>46</v>
      </c>
      <c r="O136" s="86"/>
      <c r="P136" s="223">
        <f>O136*H136</f>
        <v>0</v>
      </c>
      <c r="Q136" s="223">
        <v>0</v>
      </c>
      <c r="R136" s="223">
        <f>Q136*H136</f>
        <v>0</v>
      </c>
      <c r="S136" s="223">
        <v>0</v>
      </c>
      <c r="T136" s="224">
        <f>S136*H136</f>
        <v>0</v>
      </c>
      <c r="U136" s="39"/>
      <c r="V136" s="39"/>
      <c r="W136" s="39"/>
      <c r="X136" s="39"/>
      <c r="Y136" s="39"/>
      <c r="Z136" s="39"/>
      <c r="AA136" s="39"/>
      <c r="AB136" s="39"/>
      <c r="AC136" s="39"/>
      <c r="AD136" s="39"/>
      <c r="AE136" s="39"/>
      <c r="AR136" s="225" t="s">
        <v>156</v>
      </c>
      <c r="AT136" s="225" t="s">
        <v>152</v>
      </c>
      <c r="AU136" s="225" t="s">
        <v>82</v>
      </c>
      <c r="AY136" s="18" t="s">
        <v>150</v>
      </c>
      <c r="BE136" s="226">
        <f>IF(N136="základní",J136,0)</f>
        <v>0</v>
      </c>
      <c r="BF136" s="226">
        <f>IF(N136="snížená",J136,0)</f>
        <v>0</v>
      </c>
      <c r="BG136" s="226">
        <f>IF(N136="zákl. přenesená",J136,0)</f>
        <v>0</v>
      </c>
      <c r="BH136" s="226">
        <f>IF(N136="sníž. přenesená",J136,0)</f>
        <v>0</v>
      </c>
      <c r="BI136" s="226">
        <f>IF(N136="nulová",J136,0)</f>
        <v>0</v>
      </c>
      <c r="BJ136" s="18" t="s">
        <v>156</v>
      </c>
      <c r="BK136" s="226">
        <f>ROUND(I136*H136,2)</f>
        <v>0</v>
      </c>
      <c r="BL136" s="18" t="s">
        <v>156</v>
      </c>
      <c r="BM136" s="225" t="s">
        <v>694</v>
      </c>
    </row>
    <row r="137" s="2" customFormat="1">
      <c r="A137" s="39"/>
      <c r="B137" s="40"/>
      <c r="C137" s="41"/>
      <c r="D137" s="227" t="s">
        <v>158</v>
      </c>
      <c r="E137" s="41"/>
      <c r="F137" s="228" t="s">
        <v>695</v>
      </c>
      <c r="G137" s="41"/>
      <c r="H137" s="41"/>
      <c r="I137" s="229"/>
      <c r="J137" s="41"/>
      <c r="K137" s="41"/>
      <c r="L137" s="45"/>
      <c r="M137" s="230"/>
      <c r="N137" s="231"/>
      <c r="O137" s="86"/>
      <c r="P137" s="86"/>
      <c r="Q137" s="86"/>
      <c r="R137" s="86"/>
      <c r="S137" s="86"/>
      <c r="T137" s="87"/>
      <c r="U137" s="39"/>
      <c r="V137" s="39"/>
      <c r="W137" s="39"/>
      <c r="X137" s="39"/>
      <c r="Y137" s="39"/>
      <c r="Z137" s="39"/>
      <c r="AA137" s="39"/>
      <c r="AB137" s="39"/>
      <c r="AC137" s="39"/>
      <c r="AD137" s="39"/>
      <c r="AE137" s="39"/>
      <c r="AT137" s="18" t="s">
        <v>158</v>
      </c>
      <c r="AU137" s="18" t="s">
        <v>82</v>
      </c>
    </row>
    <row r="138" s="2" customFormat="1">
      <c r="A138" s="39"/>
      <c r="B138" s="40"/>
      <c r="C138" s="41"/>
      <c r="D138" s="247" t="s">
        <v>198</v>
      </c>
      <c r="E138" s="41"/>
      <c r="F138" s="248" t="s">
        <v>696</v>
      </c>
      <c r="G138" s="41"/>
      <c r="H138" s="41"/>
      <c r="I138" s="229"/>
      <c r="J138" s="41"/>
      <c r="K138" s="41"/>
      <c r="L138" s="45"/>
      <c r="M138" s="230"/>
      <c r="N138" s="231"/>
      <c r="O138" s="86"/>
      <c r="P138" s="86"/>
      <c r="Q138" s="86"/>
      <c r="R138" s="86"/>
      <c r="S138" s="86"/>
      <c r="T138" s="87"/>
      <c r="U138" s="39"/>
      <c r="V138" s="39"/>
      <c r="W138" s="39"/>
      <c r="X138" s="39"/>
      <c r="Y138" s="39"/>
      <c r="Z138" s="39"/>
      <c r="AA138" s="39"/>
      <c r="AB138" s="39"/>
      <c r="AC138" s="39"/>
      <c r="AD138" s="39"/>
      <c r="AE138" s="39"/>
      <c r="AT138" s="18" t="s">
        <v>198</v>
      </c>
      <c r="AU138" s="18" t="s">
        <v>82</v>
      </c>
    </row>
    <row r="139" s="14" customFormat="1">
      <c r="A139" s="14"/>
      <c r="B139" s="249"/>
      <c r="C139" s="250"/>
      <c r="D139" s="227" t="s">
        <v>161</v>
      </c>
      <c r="E139" s="251" t="s">
        <v>19</v>
      </c>
      <c r="F139" s="252" t="s">
        <v>690</v>
      </c>
      <c r="G139" s="250"/>
      <c r="H139" s="251" t="s">
        <v>19</v>
      </c>
      <c r="I139" s="253"/>
      <c r="J139" s="250"/>
      <c r="K139" s="250"/>
      <c r="L139" s="254"/>
      <c r="M139" s="255"/>
      <c r="N139" s="256"/>
      <c r="O139" s="256"/>
      <c r="P139" s="256"/>
      <c r="Q139" s="256"/>
      <c r="R139" s="256"/>
      <c r="S139" s="256"/>
      <c r="T139" s="257"/>
      <c r="U139" s="14"/>
      <c r="V139" s="14"/>
      <c r="W139" s="14"/>
      <c r="X139" s="14"/>
      <c r="Y139" s="14"/>
      <c r="Z139" s="14"/>
      <c r="AA139" s="14"/>
      <c r="AB139" s="14"/>
      <c r="AC139" s="14"/>
      <c r="AD139" s="14"/>
      <c r="AE139" s="14"/>
      <c r="AT139" s="258" t="s">
        <v>161</v>
      </c>
      <c r="AU139" s="258" t="s">
        <v>82</v>
      </c>
      <c r="AV139" s="14" t="s">
        <v>80</v>
      </c>
      <c r="AW139" s="14" t="s">
        <v>35</v>
      </c>
      <c r="AX139" s="14" t="s">
        <v>73</v>
      </c>
      <c r="AY139" s="258" t="s">
        <v>150</v>
      </c>
    </row>
    <row r="140" s="13" customFormat="1">
      <c r="A140" s="13"/>
      <c r="B140" s="233"/>
      <c r="C140" s="234"/>
      <c r="D140" s="227" t="s">
        <v>161</v>
      </c>
      <c r="E140" s="235" t="s">
        <v>19</v>
      </c>
      <c r="F140" s="236" t="s">
        <v>685</v>
      </c>
      <c r="G140" s="234"/>
      <c r="H140" s="237">
        <v>9</v>
      </c>
      <c r="I140" s="238"/>
      <c r="J140" s="234"/>
      <c r="K140" s="234"/>
      <c r="L140" s="239"/>
      <c r="M140" s="240"/>
      <c r="N140" s="241"/>
      <c r="O140" s="241"/>
      <c r="P140" s="241"/>
      <c r="Q140" s="241"/>
      <c r="R140" s="241"/>
      <c r="S140" s="241"/>
      <c r="T140" s="242"/>
      <c r="U140" s="13"/>
      <c r="V140" s="13"/>
      <c r="W140" s="13"/>
      <c r="X140" s="13"/>
      <c r="Y140" s="13"/>
      <c r="Z140" s="13"/>
      <c r="AA140" s="13"/>
      <c r="AB140" s="13"/>
      <c r="AC140" s="13"/>
      <c r="AD140" s="13"/>
      <c r="AE140" s="13"/>
      <c r="AT140" s="243" t="s">
        <v>161</v>
      </c>
      <c r="AU140" s="243" t="s">
        <v>82</v>
      </c>
      <c r="AV140" s="13" t="s">
        <v>82</v>
      </c>
      <c r="AW140" s="13" t="s">
        <v>35</v>
      </c>
      <c r="AX140" s="13" t="s">
        <v>73</v>
      </c>
      <c r="AY140" s="243" t="s">
        <v>150</v>
      </c>
    </row>
    <row r="141" s="13" customFormat="1">
      <c r="A141" s="13"/>
      <c r="B141" s="233"/>
      <c r="C141" s="234"/>
      <c r="D141" s="227" t="s">
        <v>161</v>
      </c>
      <c r="E141" s="235" t="s">
        <v>19</v>
      </c>
      <c r="F141" s="236" t="s">
        <v>686</v>
      </c>
      <c r="G141" s="234"/>
      <c r="H141" s="237">
        <v>1</v>
      </c>
      <c r="I141" s="238"/>
      <c r="J141" s="234"/>
      <c r="K141" s="234"/>
      <c r="L141" s="239"/>
      <c r="M141" s="240"/>
      <c r="N141" s="241"/>
      <c r="O141" s="241"/>
      <c r="P141" s="241"/>
      <c r="Q141" s="241"/>
      <c r="R141" s="241"/>
      <c r="S141" s="241"/>
      <c r="T141" s="242"/>
      <c r="U141" s="13"/>
      <c r="V141" s="13"/>
      <c r="W141" s="13"/>
      <c r="X141" s="13"/>
      <c r="Y141" s="13"/>
      <c r="Z141" s="13"/>
      <c r="AA141" s="13"/>
      <c r="AB141" s="13"/>
      <c r="AC141" s="13"/>
      <c r="AD141" s="13"/>
      <c r="AE141" s="13"/>
      <c r="AT141" s="243" t="s">
        <v>161</v>
      </c>
      <c r="AU141" s="243" t="s">
        <v>82</v>
      </c>
      <c r="AV141" s="13" t="s">
        <v>82</v>
      </c>
      <c r="AW141" s="13" t="s">
        <v>35</v>
      </c>
      <c r="AX141" s="13" t="s">
        <v>73</v>
      </c>
      <c r="AY141" s="243" t="s">
        <v>150</v>
      </c>
    </row>
    <row r="142" s="12" customFormat="1" ht="22.8" customHeight="1">
      <c r="A142" s="12"/>
      <c r="B142" s="198"/>
      <c r="C142" s="199"/>
      <c r="D142" s="200" t="s">
        <v>72</v>
      </c>
      <c r="E142" s="212" t="s">
        <v>156</v>
      </c>
      <c r="F142" s="212" t="s">
        <v>286</v>
      </c>
      <c r="G142" s="199"/>
      <c r="H142" s="199"/>
      <c r="I142" s="202"/>
      <c r="J142" s="213">
        <f>BK142</f>
        <v>0</v>
      </c>
      <c r="K142" s="199"/>
      <c r="L142" s="204"/>
      <c r="M142" s="205"/>
      <c r="N142" s="206"/>
      <c r="O142" s="206"/>
      <c r="P142" s="207">
        <f>SUM(P143:P163)</f>
        <v>0</v>
      </c>
      <c r="Q142" s="206"/>
      <c r="R142" s="207">
        <f>SUM(R143:R163)</f>
        <v>88.533119999999997</v>
      </c>
      <c r="S142" s="206"/>
      <c r="T142" s="208">
        <f>SUM(T143:T163)</f>
        <v>0</v>
      </c>
      <c r="U142" s="12"/>
      <c r="V142" s="12"/>
      <c r="W142" s="12"/>
      <c r="X142" s="12"/>
      <c r="Y142" s="12"/>
      <c r="Z142" s="12"/>
      <c r="AA142" s="12"/>
      <c r="AB142" s="12"/>
      <c r="AC142" s="12"/>
      <c r="AD142" s="12"/>
      <c r="AE142" s="12"/>
      <c r="AR142" s="209" t="s">
        <v>80</v>
      </c>
      <c r="AT142" s="210" t="s">
        <v>72</v>
      </c>
      <c r="AU142" s="210" t="s">
        <v>80</v>
      </c>
      <c r="AY142" s="209" t="s">
        <v>150</v>
      </c>
      <c r="BK142" s="211">
        <f>SUM(BK143:BK163)</f>
        <v>0</v>
      </c>
    </row>
    <row r="143" s="2" customFormat="1" ht="24.15" customHeight="1">
      <c r="A143" s="39"/>
      <c r="B143" s="40"/>
      <c r="C143" s="214" t="s">
        <v>231</v>
      </c>
      <c r="D143" s="214" t="s">
        <v>152</v>
      </c>
      <c r="E143" s="215" t="s">
        <v>697</v>
      </c>
      <c r="F143" s="216" t="s">
        <v>698</v>
      </c>
      <c r="G143" s="217" t="s">
        <v>155</v>
      </c>
      <c r="H143" s="218">
        <v>12.5</v>
      </c>
      <c r="I143" s="219"/>
      <c r="J143" s="220">
        <f>ROUND(I143*H143,2)</f>
        <v>0</v>
      </c>
      <c r="K143" s="216" t="s">
        <v>19</v>
      </c>
      <c r="L143" s="45"/>
      <c r="M143" s="221" t="s">
        <v>19</v>
      </c>
      <c r="N143" s="222" t="s">
        <v>46</v>
      </c>
      <c r="O143" s="86"/>
      <c r="P143" s="223">
        <f>O143*H143</f>
        <v>0</v>
      </c>
      <c r="Q143" s="223">
        <v>2.13408</v>
      </c>
      <c r="R143" s="223">
        <f>Q143*H143</f>
        <v>26.675999999999998</v>
      </c>
      <c r="S143" s="223">
        <v>0</v>
      </c>
      <c r="T143" s="224">
        <f>S143*H143</f>
        <v>0</v>
      </c>
      <c r="U143" s="39"/>
      <c r="V143" s="39"/>
      <c r="W143" s="39"/>
      <c r="X143" s="39"/>
      <c r="Y143" s="39"/>
      <c r="Z143" s="39"/>
      <c r="AA143" s="39"/>
      <c r="AB143" s="39"/>
      <c r="AC143" s="39"/>
      <c r="AD143" s="39"/>
      <c r="AE143" s="39"/>
      <c r="AR143" s="225" t="s">
        <v>156</v>
      </c>
      <c r="AT143" s="225" t="s">
        <v>152</v>
      </c>
      <c r="AU143" s="225" t="s">
        <v>82</v>
      </c>
      <c r="AY143" s="18" t="s">
        <v>150</v>
      </c>
      <c r="BE143" s="226">
        <f>IF(N143="základní",J143,0)</f>
        <v>0</v>
      </c>
      <c r="BF143" s="226">
        <f>IF(N143="snížená",J143,0)</f>
        <v>0</v>
      </c>
      <c r="BG143" s="226">
        <f>IF(N143="zákl. přenesená",J143,0)</f>
        <v>0</v>
      </c>
      <c r="BH143" s="226">
        <f>IF(N143="sníž. přenesená",J143,0)</f>
        <v>0</v>
      </c>
      <c r="BI143" s="226">
        <f>IF(N143="nulová",J143,0)</f>
        <v>0</v>
      </c>
      <c r="BJ143" s="18" t="s">
        <v>156</v>
      </c>
      <c r="BK143" s="226">
        <f>ROUND(I143*H143,2)</f>
        <v>0</v>
      </c>
      <c r="BL143" s="18" t="s">
        <v>156</v>
      </c>
      <c r="BM143" s="225" t="s">
        <v>699</v>
      </c>
    </row>
    <row r="144" s="2" customFormat="1">
      <c r="A144" s="39"/>
      <c r="B144" s="40"/>
      <c r="C144" s="41"/>
      <c r="D144" s="227" t="s">
        <v>158</v>
      </c>
      <c r="E144" s="41"/>
      <c r="F144" s="228" t="s">
        <v>700</v>
      </c>
      <c r="G144" s="41"/>
      <c r="H144" s="41"/>
      <c r="I144" s="229"/>
      <c r="J144" s="41"/>
      <c r="K144" s="41"/>
      <c r="L144" s="45"/>
      <c r="M144" s="230"/>
      <c r="N144" s="231"/>
      <c r="O144" s="86"/>
      <c r="P144" s="86"/>
      <c r="Q144" s="86"/>
      <c r="R144" s="86"/>
      <c r="S144" s="86"/>
      <c r="T144" s="87"/>
      <c r="U144" s="39"/>
      <c r="V144" s="39"/>
      <c r="W144" s="39"/>
      <c r="X144" s="39"/>
      <c r="Y144" s="39"/>
      <c r="Z144" s="39"/>
      <c r="AA144" s="39"/>
      <c r="AB144" s="39"/>
      <c r="AC144" s="39"/>
      <c r="AD144" s="39"/>
      <c r="AE144" s="39"/>
      <c r="AT144" s="18" t="s">
        <v>158</v>
      </c>
      <c r="AU144" s="18" t="s">
        <v>82</v>
      </c>
    </row>
    <row r="145" s="2" customFormat="1">
      <c r="A145" s="39"/>
      <c r="B145" s="40"/>
      <c r="C145" s="41"/>
      <c r="D145" s="227" t="s">
        <v>159</v>
      </c>
      <c r="E145" s="41"/>
      <c r="F145" s="232" t="s">
        <v>701</v>
      </c>
      <c r="G145" s="41"/>
      <c r="H145" s="41"/>
      <c r="I145" s="229"/>
      <c r="J145" s="41"/>
      <c r="K145" s="41"/>
      <c r="L145" s="45"/>
      <c r="M145" s="230"/>
      <c r="N145" s="231"/>
      <c r="O145" s="86"/>
      <c r="P145" s="86"/>
      <c r="Q145" s="86"/>
      <c r="R145" s="86"/>
      <c r="S145" s="86"/>
      <c r="T145" s="87"/>
      <c r="U145" s="39"/>
      <c r="V145" s="39"/>
      <c r="W145" s="39"/>
      <c r="X145" s="39"/>
      <c r="Y145" s="39"/>
      <c r="Z145" s="39"/>
      <c r="AA145" s="39"/>
      <c r="AB145" s="39"/>
      <c r="AC145" s="39"/>
      <c r="AD145" s="39"/>
      <c r="AE145" s="39"/>
      <c r="AT145" s="18" t="s">
        <v>159</v>
      </c>
      <c r="AU145" s="18" t="s">
        <v>82</v>
      </c>
    </row>
    <row r="146" s="13" customFormat="1">
      <c r="A146" s="13"/>
      <c r="B146" s="233"/>
      <c r="C146" s="234"/>
      <c r="D146" s="227" t="s">
        <v>161</v>
      </c>
      <c r="E146" s="235" t="s">
        <v>19</v>
      </c>
      <c r="F146" s="236" t="s">
        <v>702</v>
      </c>
      <c r="G146" s="234"/>
      <c r="H146" s="237">
        <v>1.5</v>
      </c>
      <c r="I146" s="238"/>
      <c r="J146" s="234"/>
      <c r="K146" s="234"/>
      <c r="L146" s="239"/>
      <c r="M146" s="240"/>
      <c r="N146" s="241"/>
      <c r="O146" s="241"/>
      <c r="P146" s="241"/>
      <c r="Q146" s="241"/>
      <c r="R146" s="241"/>
      <c r="S146" s="241"/>
      <c r="T146" s="242"/>
      <c r="U146" s="13"/>
      <c r="V146" s="13"/>
      <c r="W146" s="13"/>
      <c r="X146" s="13"/>
      <c r="Y146" s="13"/>
      <c r="Z146" s="13"/>
      <c r="AA146" s="13"/>
      <c r="AB146" s="13"/>
      <c r="AC146" s="13"/>
      <c r="AD146" s="13"/>
      <c r="AE146" s="13"/>
      <c r="AT146" s="243" t="s">
        <v>161</v>
      </c>
      <c r="AU146" s="243" t="s">
        <v>82</v>
      </c>
      <c r="AV146" s="13" t="s">
        <v>82</v>
      </c>
      <c r="AW146" s="13" t="s">
        <v>35</v>
      </c>
      <c r="AX146" s="13" t="s">
        <v>73</v>
      </c>
      <c r="AY146" s="243" t="s">
        <v>150</v>
      </c>
    </row>
    <row r="147" s="13" customFormat="1">
      <c r="A147" s="13"/>
      <c r="B147" s="233"/>
      <c r="C147" s="234"/>
      <c r="D147" s="227" t="s">
        <v>161</v>
      </c>
      <c r="E147" s="235" t="s">
        <v>19</v>
      </c>
      <c r="F147" s="236" t="s">
        <v>703</v>
      </c>
      <c r="G147" s="234"/>
      <c r="H147" s="237">
        <v>2</v>
      </c>
      <c r="I147" s="238"/>
      <c r="J147" s="234"/>
      <c r="K147" s="234"/>
      <c r="L147" s="239"/>
      <c r="M147" s="240"/>
      <c r="N147" s="241"/>
      <c r="O147" s="241"/>
      <c r="P147" s="241"/>
      <c r="Q147" s="241"/>
      <c r="R147" s="241"/>
      <c r="S147" s="241"/>
      <c r="T147" s="242"/>
      <c r="U147" s="13"/>
      <c r="V147" s="13"/>
      <c r="W147" s="13"/>
      <c r="X147" s="13"/>
      <c r="Y147" s="13"/>
      <c r="Z147" s="13"/>
      <c r="AA147" s="13"/>
      <c r="AB147" s="13"/>
      <c r="AC147" s="13"/>
      <c r="AD147" s="13"/>
      <c r="AE147" s="13"/>
      <c r="AT147" s="243" t="s">
        <v>161</v>
      </c>
      <c r="AU147" s="243" t="s">
        <v>82</v>
      </c>
      <c r="AV147" s="13" t="s">
        <v>82</v>
      </c>
      <c r="AW147" s="13" t="s">
        <v>35</v>
      </c>
      <c r="AX147" s="13" t="s">
        <v>73</v>
      </c>
      <c r="AY147" s="243" t="s">
        <v>150</v>
      </c>
    </row>
    <row r="148" s="13" customFormat="1">
      <c r="A148" s="13"/>
      <c r="B148" s="233"/>
      <c r="C148" s="234"/>
      <c r="D148" s="227" t="s">
        <v>161</v>
      </c>
      <c r="E148" s="235" t="s">
        <v>19</v>
      </c>
      <c r="F148" s="236" t="s">
        <v>704</v>
      </c>
      <c r="G148" s="234"/>
      <c r="H148" s="237">
        <v>2</v>
      </c>
      <c r="I148" s="238"/>
      <c r="J148" s="234"/>
      <c r="K148" s="234"/>
      <c r="L148" s="239"/>
      <c r="M148" s="240"/>
      <c r="N148" s="241"/>
      <c r="O148" s="241"/>
      <c r="P148" s="241"/>
      <c r="Q148" s="241"/>
      <c r="R148" s="241"/>
      <c r="S148" s="241"/>
      <c r="T148" s="242"/>
      <c r="U148" s="13"/>
      <c r="V148" s="13"/>
      <c r="W148" s="13"/>
      <c r="X148" s="13"/>
      <c r="Y148" s="13"/>
      <c r="Z148" s="13"/>
      <c r="AA148" s="13"/>
      <c r="AB148" s="13"/>
      <c r="AC148" s="13"/>
      <c r="AD148" s="13"/>
      <c r="AE148" s="13"/>
      <c r="AT148" s="243" t="s">
        <v>161</v>
      </c>
      <c r="AU148" s="243" t="s">
        <v>82</v>
      </c>
      <c r="AV148" s="13" t="s">
        <v>82</v>
      </c>
      <c r="AW148" s="13" t="s">
        <v>35</v>
      </c>
      <c r="AX148" s="13" t="s">
        <v>73</v>
      </c>
      <c r="AY148" s="243" t="s">
        <v>150</v>
      </c>
    </row>
    <row r="149" s="13" customFormat="1">
      <c r="A149" s="13"/>
      <c r="B149" s="233"/>
      <c r="C149" s="234"/>
      <c r="D149" s="227" t="s">
        <v>161</v>
      </c>
      <c r="E149" s="235" t="s">
        <v>19</v>
      </c>
      <c r="F149" s="236" t="s">
        <v>705</v>
      </c>
      <c r="G149" s="234"/>
      <c r="H149" s="237">
        <v>7</v>
      </c>
      <c r="I149" s="238"/>
      <c r="J149" s="234"/>
      <c r="K149" s="234"/>
      <c r="L149" s="239"/>
      <c r="M149" s="240"/>
      <c r="N149" s="241"/>
      <c r="O149" s="241"/>
      <c r="P149" s="241"/>
      <c r="Q149" s="241"/>
      <c r="R149" s="241"/>
      <c r="S149" s="241"/>
      <c r="T149" s="242"/>
      <c r="U149" s="13"/>
      <c r="V149" s="13"/>
      <c r="W149" s="13"/>
      <c r="X149" s="13"/>
      <c r="Y149" s="13"/>
      <c r="Z149" s="13"/>
      <c r="AA149" s="13"/>
      <c r="AB149" s="13"/>
      <c r="AC149" s="13"/>
      <c r="AD149" s="13"/>
      <c r="AE149" s="13"/>
      <c r="AT149" s="243" t="s">
        <v>161</v>
      </c>
      <c r="AU149" s="243" t="s">
        <v>82</v>
      </c>
      <c r="AV149" s="13" t="s">
        <v>82</v>
      </c>
      <c r="AW149" s="13" t="s">
        <v>35</v>
      </c>
      <c r="AX149" s="13" t="s">
        <v>73</v>
      </c>
      <c r="AY149" s="243" t="s">
        <v>150</v>
      </c>
    </row>
    <row r="150" s="2" customFormat="1" ht="24.15" customHeight="1">
      <c r="A150" s="39"/>
      <c r="B150" s="40"/>
      <c r="C150" s="214" t="s">
        <v>238</v>
      </c>
      <c r="D150" s="214" t="s">
        <v>152</v>
      </c>
      <c r="E150" s="215" t="s">
        <v>706</v>
      </c>
      <c r="F150" s="216" t="s">
        <v>707</v>
      </c>
      <c r="G150" s="217" t="s">
        <v>155</v>
      </c>
      <c r="H150" s="218">
        <v>2</v>
      </c>
      <c r="I150" s="219"/>
      <c r="J150" s="220">
        <f>ROUND(I150*H150,2)</f>
        <v>0</v>
      </c>
      <c r="K150" s="216" t="s">
        <v>625</v>
      </c>
      <c r="L150" s="45"/>
      <c r="M150" s="221" t="s">
        <v>19</v>
      </c>
      <c r="N150" s="222" t="s">
        <v>46</v>
      </c>
      <c r="O150" s="86"/>
      <c r="P150" s="223">
        <f>O150*H150</f>
        <v>0</v>
      </c>
      <c r="Q150" s="223">
        <v>2.13408</v>
      </c>
      <c r="R150" s="223">
        <f>Q150*H150</f>
        <v>4.26816</v>
      </c>
      <c r="S150" s="223">
        <v>0</v>
      </c>
      <c r="T150" s="224">
        <f>S150*H150</f>
        <v>0</v>
      </c>
      <c r="U150" s="39"/>
      <c r="V150" s="39"/>
      <c r="W150" s="39"/>
      <c r="X150" s="39"/>
      <c r="Y150" s="39"/>
      <c r="Z150" s="39"/>
      <c r="AA150" s="39"/>
      <c r="AB150" s="39"/>
      <c r="AC150" s="39"/>
      <c r="AD150" s="39"/>
      <c r="AE150" s="39"/>
      <c r="AR150" s="225" t="s">
        <v>156</v>
      </c>
      <c r="AT150" s="225" t="s">
        <v>152</v>
      </c>
      <c r="AU150" s="225" t="s">
        <v>82</v>
      </c>
      <c r="AY150" s="18" t="s">
        <v>150</v>
      </c>
      <c r="BE150" s="226">
        <f>IF(N150="základní",J150,0)</f>
        <v>0</v>
      </c>
      <c r="BF150" s="226">
        <f>IF(N150="snížená",J150,0)</f>
        <v>0</v>
      </c>
      <c r="BG150" s="226">
        <f>IF(N150="zákl. přenesená",J150,0)</f>
        <v>0</v>
      </c>
      <c r="BH150" s="226">
        <f>IF(N150="sníž. přenesená",J150,0)</f>
        <v>0</v>
      </c>
      <c r="BI150" s="226">
        <f>IF(N150="nulová",J150,0)</f>
        <v>0</v>
      </c>
      <c r="BJ150" s="18" t="s">
        <v>156</v>
      </c>
      <c r="BK150" s="226">
        <f>ROUND(I150*H150,2)</f>
        <v>0</v>
      </c>
      <c r="BL150" s="18" t="s">
        <v>156</v>
      </c>
      <c r="BM150" s="225" t="s">
        <v>708</v>
      </c>
    </row>
    <row r="151" s="2" customFormat="1">
      <c r="A151" s="39"/>
      <c r="B151" s="40"/>
      <c r="C151" s="41"/>
      <c r="D151" s="227" t="s">
        <v>158</v>
      </c>
      <c r="E151" s="41"/>
      <c r="F151" s="228" t="s">
        <v>709</v>
      </c>
      <c r="G151" s="41"/>
      <c r="H151" s="41"/>
      <c r="I151" s="229"/>
      <c r="J151" s="41"/>
      <c r="K151" s="41"/>
      <c r="L151" s="45"/>
      <c r="M151" s="230"/>
      <c r="N151" s="231"/>
      <c r="O151" s="86"/>
      <c r="P151" s="86"/>
      <c r="Q151" s="86"/>
      <c r="R151" s="86"/>
      <c r="S151" s="86"/>
      <c r="T151" s="87"/>
      <c r="U151" s="39"/>
      <c r="V151" s="39"/>
      <c r="W151" s="39"/>
      <c r="X151" s="39"/>
      <c r="Y151" s="39"/>
      <c r="Z151" s="39"/>
      <c r="AA151" s="39"/>
      <c r="AB151" s="39"/>
      <c r="AC151" s="39"/>
      <c r="AD151" s="39"/>
      <c r="AE151" s="39"/>
      <c r="AT151" s="18" t="s">
        <v>158</v>
      </c>
      <c r="AU151" s="18" t="s">
        <v>82</v>
      </c>
    </row>
    <row r="152" s="2" customFormat="1">
      <c r="A152" s="39"/>
      <c r="B152" s="40"/>
      <c r="C152" s="41"/>
      <c r="D152" s="247" t="s">
        <v>198</v>
      </c>
      <c r="E152" s="41"/>
      <c r="F152" s="248" t="s">
        <v>710</v>
      </c>
      <c r="G152" s="41"/>
      <c r="H152" s="41"/>
      <c r="I152" s="229"/>
      <c r="J152" s="41"/>
      <c r="K152" s="41"/>
      <c r="L152" s="45"/>
      <c r="M152" s="230"/>
      <c r="N152" s="231"/>
      <c r="O152" s="86"/>
      <c r="P152" s="86"/>
      <c r="Q152" s="86"/>
      <c r="R152" s="86"/>
      <c r="S152" s="86"/>
      <c r="T152" s="87"/>
      <c r="U152" s="39"/>
      <c r="V152" s="39"/>
      <c r="W152" s="39"/>
      <c r="X152" s="39"/>
      <c r="Y152" s="39"/>
      <c r="Z152" s="39"/>
      <c r="AA152" s="39"/>
      <c r="AB152" s="39"/>
      <c r="AC152" s="39"/>
      <c r="AD152" s="39"/>
      <c r="AE152" s="39"/>
      <c r="AT152" s="18" t="s">
        <v>198</v>
      </c>
      <c r="AU152" s="18" t="s">
        <v>82</v>
      </c>
    </row>
    <row r="153" s="2" customFormat="1">
      <c r="A153" s="39"/>
      <c r="B153" s="40"/>
      <c r="C153" s="41"/>
      <c r="D153" s="227" t="s">
        <v>159</v>
      </c>
      <c r="E153" s="41"/>
      <c r="F153" s="232" t="s">
        <v>711</v>
      </c>
      <c r="G153" s="41"/>
      <c r="H153" s="41"/>
      <c r="I153" s="229"/>
      <c r="J153" s="41"/>
      <c r="K153" s="41"/>
      <c r="L153" s="45"/>
      <c r="M153" s="230"/>
      <c r="N153" s="231"/>
      <c r="O153" s="86"/>
      <c r="P153" s="86"/>
      <c r="Q153" s="86"/>
      <c r="R153" s="86"/>
      <c r="S153" s="86"/>
      <c r="T153" s="87"/>
      <c r="U153" s="39"/>
      <c r="V153" s="39"/>
      <c r="W153" s="39"/>
      <c r="X153" s="39"/>
      <c r="Y153" s="39"/>
      <c r="Z153" s="39"/>
      <c r="AA153" s="39"/>
      <c r="AB153" s="39"/>
      <c r="AC153" s="39"/>
      <c r="AD153" s="39"/>
      <c r="AE153" s="39"/>
      <c r="AT153" s="18" t="s">
        <v>159</v>
      </c>
      <c r="AU153" s="18" t="s">
        <v>82</v>
      </c>
    </row>
    <row r="154" s="13" customFormat="1">
      <c r="A154" s="13"/>
      <c r="B154" s="233"/>
      <c r="C154" s="234"/>
      <c r="D154" s="227" t="s">
        <v>161</v>
      </c>
      <c r="E154" s="235" t="s">
        <v>19</v>
      </c>
      <c r="F154" s="236" t="s">
        <v>712</v>
      </c>
      <c r="G154" s="234"/>
      <c r="H154" s="237">
        <v>2</v>
      </c>
      <c r="I154" s="238"/>
      <c r="J154" s="234"/>
      <c r="K154" s="234"/>
      <c r="L154" s="239"/>
      <c r="M154" s="240"/>
      <c r="N154" s="241"/>
      <c r="O154" s="241"/>
      <c r="P154" s="241"/>
      <c r="Q154" s="241"/>
      <c r="R154" s="241"/>
      <c r="S154" s="241"/>
      <c r="T154" s="242"/>
      <c r="U154" s="13"/>
      <c r="V154" s="13"/>
      <c r="W154" s="13"/>
      <c r="X154" s="13"/>
      <c r="Y154" s="13"/>
      <c r="Z154" s="13"/>
      <c r="AA154" s="13"/>
      <c r="AB154" s="13"/>
      <c r="AC154" s="13"/>
      <c r="AD154" s="13"/>
      <c r="AE154" s="13"/>
      <c r="AT154" s="243" t="s">
        <v>161</v>
      </c>
      <c r="AU154" s="243" t="s">
        <v>82</v>
      </c>
      <c r="AV154" s="13" t="s">
        <v>82</v>
      </c>
      <c r="AW154" s="13" t="s">
        <v>35</v>
      </c>
      <c r="AX154" s="13" t="s">
        <v>80</v>
      </c>
      <c r="AY154" s="243" t="s">
        <v>150</v>
      </c>
    </row>
    <row r="155" s="2" customFormat="1" ht="33" customHeight="1">
      <c r="A155" s="39"/>
      <c r="B155" s="40"/>
      <c r="C155" s="214" t="s">
        <v>249</v>
      </c>
      <c r="D155" s="214" t="s">
        <v>152</v>
      </c>
      <c r="E155" s="215" t="s">
        <v>713</v>
      </c>
      <c r="F155" s="216" t="s">
        <v>714</v>
      </c>
      <c r="G155" s="217" t="s">
        <v>155</v>
      </c>
      <c r="H155" s="218">
        <v>19.5</v>
      </c>
      <c r="I155" s="219"/>
      <c r="J155" s="220">
        <f>ROUND(I155*H155,2)</f>
        <v>0</v>
      </c>
      <c r="K155" s="216" t="s">
        <v>19</v>
      </c>
      <c r="L155" s="45"/>
      <c r="M155" s="221" t="s">
        <v>19</v>
      </c>
      <c r="N155" s="222" t="s">
        <v>46</v>
      </c>
      <c r="O155" s="86"/>
      <c r="P155" s="223">
        <f>O155*H155</f>
        <v>0</v>
      </c>
      <c r="Q155" s="223">
        <v>2.13408</v>
      </c>
      <c r="R155" s="223">
        <f>Q155*H155</f>
        <v>41.614559999999997</v>
      </c>
      <c r="S155" s="223">
        <v>0</v>
      </c>
      <c r="T155" s="224">
        <f>S155*H155</f>
        <v>0</v>
      </c>
      <c r="U155" s="39"/>
      <c r="V155" s="39"/>
      <c r="W155" s="39"/>
      <c r="X155" s="39"/>
      <c r="Y155" s="39"/>
      <c r="Z155" s="39"/>
      <c r="AA155" s="39"/>
      <c r="AB155" s="39"/>
      <c r="AC155" s="39"/>
      <c r="AD155" s="39"/>
      <c r="AE155" s="39"/>
      <c r="AR155" s="225" t="s">
        <v>156</v>
      </c>
      <c r="AT155" s="225" t="s">
        <v>152</v>
      </c>
      <c r="AU155" s="225" t="s">
        <v>82</v>
      </c>
      <c r="AY155" s="18" t="s">
        <v>150</v>
      </c>
      <c r="BE155" s="226">
        <f>IF(N155="základní",J155,0)</f>
        <v>0</v>
      </c>
      <c r="BF155" s="226">
        <f>IF(N155="snížená",J155,0)</f>
        <v>0</v>
      </c>
      <c r="BG155" s="226">
        <f>IF(N155="zákl. přenesená",J155,0)</f>
        <v>0</v>
      </c>
      <c r="BH155" s="226">
        <f>IF(N155="sníž. přenesená",J155,0)</f>
        <v>0</v>
      </c>
      <c r="BI155" s="226">
        <f>IF(N155="nulová",J155,0)</f>
        <v>0</v>
      </c>
      <c r="BJ155" s="18" t="s">
        <v>156</v>
      </c>
      <c r="BK155" s="226">
        <f>ROUND(I155*H155,2)</f>
        <v>0</v>
      </c>
      <c r="BL155" s="18" t="s">
        <v>156</v>
      </c>
      <c r="BM155" s="225" t="s">
        <v>715</v>
      </c>
    </row>
    <row r="156" s="2" customFormat="1">
      <c r="A156" s="39"/>
      <c r="B156" s="40"/>
      <c r="C156" s="41"/>
      <c r="D156" s="227" t="s">
        <v>158</v>
      </c>
      <c r="E156" s="41"/>
      <c r="F156" s="228" t="s">
        <v>716</v>
      </c>
      <c r="G156" s="41"/>
      <c r="H156" s="41"/>
      <c r="I156" s="229"/>
      <c r="J156" s="41"/>
      <c r="K156" s="41"/>
      <c r="L156" s="45"/>
      <c r="M156" s="230"/>
      <c r="N156" s="231"/>
      <c r="O156" s="86"/>
      <c r="P156" s="86"/>
      <c r="Q156" s="86"/>
      <c r="R156" s="86"/>
      <c r="S156" s="86"/>
      <c r="T156" s="87"/>
      <c r="U156" s="39"/>
      <c r="V156" s="39"/>
      <c r="W156" s="39"/>
      <c r="X156" s="39"/>
      <c r="Y156" s="39"/>
      <c r="Z156" s="39"/>
      <c r="AA156" s="39"/>
      <c r="AB156" s="39"/>
      <c r="AC156" s="39"/>
      <c r="AD156" s="39"/>
      <c r="AE156" s="39"/>
      <c r="AT156" s="18" t="s">
        <v>158</v>
      </c>
      <c r="AU156" s="18" t="s">
        <v>82</v>
      </c>
    </row>
    <row r="157" s="13" customFormat="1">
      <c r="A157" s="13"/>
      <c r="B157" s="233"/>
      <c r="C157" s="234"/>
      <c r="D157" s="227" t="s">
        <v>161</v>
      </c>
      <c r="E157" s="235" t="s">
        <v>19</v>
      </c>
      <c r="F157" s="236" t="s">
        <v>717</v>
      </c>
      <c r="G157" s="234"/>
      <c r="H157" s="237">
        <v>1.5</v>
      </c>
      <c r="I157" s="238"/>
      <c r="J157" s="234"/>
      <c r="K157" s="234"/>
      <c r="L157" s="239"/>
      <c r="M157" s="240"/>
      <c r="N157" s="241"/>
      <c r="O157" s="241"/>
      <c r="P157" s="241"/>
      <c r="Q157" s="241"/>
      <c r="R157" s="241"/>
      <c r="S157" s="241"/>
      <c r="T157" s="242"/>
      <c r="U157" s="13"/>
      <c r="V157" s="13"/>
      <c r="W157" s="13"/>
      <c r="X157" s="13"/>
      <c r="Y157" s="13"/>
      <c r="Z157" s="13"/>
      <c r="AA157" s="13"/>
      <c r="AB157" s="13"/>
      <c r="AC157" s="13"/>
      <c r="AD157" s="13"/>
      <c r="AE157" s="13"/>
      <c r="AT157" s="243" t="s">
        <v>161</v>
      </c>
      <c r="AU157" s="243" t="s">
        <v>82</v>
      </c>
      <c r="AV157" s="13" t="s">
        <v>82</v>
      </c>
      <c r="AW157" s="13" t="s">
        <v>35</v>
      </c>
      <c r="AX157" s="13" t="s">
        <v>73</v>
      </c>
      <c r="AY157" s="243" t="s">
        <v>150</v>
      </c>
    </row>
    <row r="158" s="13" customFormat="1">
      <c r="A158" s="13"/>
      <c r="B158" s="233"/>
      <c r="C158" s="234"/>
      <c r="D158" s="227" t="s">
        <v>161</v>
      </c>
      <c r="E158" s="235" t="s">
        <v>19</v>
      </c>
      <c r="F158" s="236" t="s">
        <v>718</v>
      </c>
      <c r="G158" s="234"/>
      <c r="H158" s="237">
        <v>13</v>
      </c>
      <c r="I158" s="238"/>
      <c r="J158" s="234"/>
      <c r="K158" s="234"/>
      <c r="L158" s="239"/>
      <c r="M158" s="240"/>
      <c r="N158" s="241"/>
      <c r="O158" s="241"/>
      <c r="P158" s="241"/>
      <c r="Q158" s="241"/>
      <c r="R158" s="241"/>
      <c r="S158" s="241"/>
      <c r="T158" s="242"/>
      <c r="U158" s="13"/>
      <c r="V158" s="13"/>
      <c r="W158" s="13"/>
      <c r="X158" s="13"/>
      <c r="Y158" s="13"/>
      <c r="Z158" s="13"/>
      <c r="AA158" s="13"/>
      <c r="AB158" s="13"/>
      <c r="AC158" s="13"/>
      <c r="AD158" s="13"/>
      <c r="AE158" s="13"/>
      <c r="AT158" s="243" t="s">
        <v>161</v>
      </c>
      <c r="AU158" s="243" t="s">
        <v>82</v>
      </c>
      <c r="AV158" s="13" t="s">
        <v>82</v>
      </c>
      <c r="AW158" s="13" t="s">
        <v>35</v>
      </c>
      <c r="AX158" s="13" t="s">
        <v>73</v>
      </c>
      <c r="AY158" s="243" t="s">
        <v>150</v>
      </c>
    </row>
    <row r="159" s="13" customFormat="1">
      <c r="A159" s="13"/>
      <c r="B159" s="233"/>
      <c r="C159" s="234"/>
      <c r="D159" s="227" t="s">
        <v>161</v>
      </c>
      <c r="E159" s="235" t="s">
        <v>19</v>
      </c>
      <c r="F159" s="236" t="s">
        <v>719</v>
      </c>
      <c r="G159" s="234"/>
      <c r="H159" s="237">
        <v>5</v>
      </c>
      <c r="I159" s="238"/>
      <c r="J159" s="234"/>
      <c r="K159" s="234"/>
      <c r="L159" s="239"/>
      <c r="M159" s="240"/>
      <c r="N159" s="241"/>
      <c r="O159" s="241"/>
      <c r="P159" s="241"/>
      <c r="Q159" s="241"/>
      <c r="R159" s="241"/>
      <c r="S159" s="241"/>
      <c r="T159" s="242"/>
      <c r="U159" s="13"/>
      <c r="V159" s="13"/>
      <c r="W159" s="13"/>
      <c r="X159" s="13"/>
      <c r="Y159" s="13"/>
      <c r="Z159" s="13"/>
      <c r="AA159" s="13"/>
      <c r="AB159" s="13"/>
      <c r="AC159" s="13"/>
      <c r="AD159" s="13"/>
      <c r="AE159" s="13"/>
      <c r="AT159" s="243" t="s">
        <v>161</v>
      </c>
      <c r="AU159" s="243" t="s">
        <v>82</v>
      </c>
      <c r="AV159" s="13" t="s">
        <v>82</v>
      </c>
      <c r="AW159" s="13" t="s">
        <v>35</v>
      </c>
      <c r="AX159" s="13" t="s">
        <v>73</v>
      </c>
      <c r="AY159" s="243" t="s">
        <v>150</v>
      </c>
    </row>
    <row r="160" s="2" customFormat="1" ht="33" customHeight="1">
      <c r="A160" s="39"/>
      <c r="B160" s="40"/>
      <c r="C160" s="214" t="s">
        <v>257</v>
      </c>
      <c r="D160" s="214" t="s">
        <v>152</v>
      </c>
      <c r="E160" s="215" t="s">
        <v>720</v>
      </c>
      <c r="F160" s="216" t="s">
        <v>721</v>
      </c>
      <c r="G160" s="217" t="s">
        <v>155</v>
      </c>
      <c r="H160" s="218">
        <v>8</v>
      </c>
      <c r="I160" s="219"/>
      <c r="J160" s="220">
        <f>ROUND(I160*H160,2)</f>
        <v>0</v>
      </c>
      <c r="K160" s="216" t="s">
        <v>19</v>
      </c>
      <c r="L160" s="45"/>
      <c r="M160" s="221" t="s">
        <v>19</v>
      </c>
      <c r="N160" s="222" t="s">
        <v>46</v>
      </c>
      <c r="O160" s="86"/>
      <c r="P160" s="223">
        <f>O160*H160</f>
        <v>0</v>
      </c>
      <c r="Q160" s="223">
        <v>1.9967999999999999</v>
      </c>
      <c r="R160" s="223">
        <f>Q160*H160</f>
        <v>15.974399999999999</v>
      </c>
      <c r="S160" s="223">
        <v>0</v>
      </c>
      <c r="T160" s="224">
        <f>S160*H160</f>
        <v>0</v>
      </c>
      <c r="U160" s="39"/>
      <c r="V160" s="39"/>
      <c r="W160" s="39"/>
      <c r="X160" s="39"/>
      <c r="Y160" s="39"/>
      <c r="Z160" s="39"/>
      <c r="AA160" s="39"/>
      <c r="AB160" s="39"/>
      <c r="AC160" s="39"/>
      <c r="AD160" s="39"/>
      <c r="AE160" s="39"/>
      <c r="AR160" s="225" t="s">
        <v>156</v>
      </c>
      <c r="AT160" s="225" t="s">
        <v>152</v>
      </c>
      <c r="AU160" s="225" t="s">
        <v>82</v>
      </c>
      <c r="AY160" s="18" t="s">
        <v>150</v>
      </c>
      <c r="BE160" s="226">
        <f>IF(N160="základní",J160,0)</f>
        <v>0</v>
      </c>
      <c r="BF160" s="226">
        <f>IF(N160="snížená",J160,0)</f>
        <v>0</v>
      </c>
      <c r="BG160" s="226">
        <f>IF(N160="zákl. přenesená",J160,0)</f>
        <v>0</v>
      </c>
      <c r="BH160" s="226">
        <f>IF(N160="sníž. přenesená",J160,0)</f>
        <v>0</v>
      </c>
      <c r="BI160" s="226">
        <f>IF(N160="nulová",J160,0)</f>
        <v>0</v>
      </c>
      <c r="BJ160" s="18" t="s">
        <v>156</v>
      </c>
      <c r="BK160" s="226">
        <f>ROUND(I160*H160,2)</f>
        <v>0</v>
      </c>
      <c r="BL160" s="18" t="s">
        <v>156</v>
      </c>
      <c r="BM160" s="225" t="s">
        <v>722</v>
      </c>
    </row>
    <row r="161" s="2" customFormat="1">
      <c r="A161" s="39"/>
      <c r="B161" s="40"/>
      <c r="C161" s="41"/>
      <c r="D161" s="227" t="s">
        <v>158</v>
      </c>
      <c r="E161" s="41"/>
      <c r="F161" s="228" t="s">
        <v>723</v>
      </c>
      <c r="G161" s="41"/>
      <c r="H161" s="41"/>
      <c r="I161" s="229"/>
      <c r="J161" s="41"/>
      <c r="K161" s="41"/>
      <c r="L161" s="45"/>
      <c r="M161" s="230"/>
      <c r="N161" s="231"/>
      <c r="O161" s="86"/>
      <c r="P161" s="86"/>
      <c r="Q161" s="86"/>
      <c r="R161" s="86"/>
      <c r="S161" s="86"/>
      <c r="T161" s="87"/>
      <c r="U161" s="39"/>
      <c r="V161" s="39"/>
      <c r="W161" s="39"/>
      <c r="X161" s="39"/>
      <c r="Y161" s="39"/>
      <c r="Z161" s="39"/>
      <c r="AA161" s="39"/>
      <c r="AB161" s="39"/>
      <c r="AC161" s="39"/>
      <c r="AD161" s="39"/>
      <c r="AE161" s="39"/>
      <c r="AT161" s="18" t="s">
        <v>158</v>
      </c>
      <c r="AU161" s="18" t="s">
        <v>82</v>
      </c>
    </row>
    <row r="162" s="2" customFormat="1">
      <c r="A162" s="39"/>
      <c r="B162" s="40"/>
      <c r="C162" s="41"/>
      <c r="D162" s="227" t="s">
        <v>159</v>
      </c>
      <c r="E162" s="41"/>
      <c r="F162" s="232" t="s">
        <v>701</v>
      </c>
      <c r="G162" s="41"/>
      <c r="H162" s="41"/>
      <c r="I162" s="229"/>
      <c r="J162" s="41"/>
      <c r="K162" s="41"/>
      <c r="L162" s="45"/>
      <c r="M162" s="230"/>
      <c r="N162" s="231"/>
      <c r="O162" s="86"/>
      <c r="P162" s="86"/>
      <c r="Q162" s="86"/>
      <c r="R162" s="86"/>
      <c r="S162" s="86"/>
      <c r="T162" s="87"/>
      <c r="U162" s="39"/>
      <c r="V162" s="39"/>
      <c r="W162" s="39"/>
      <c r="X162" s="39"/>
      <c r="Y162" s="39"/>
      <c r="Z162" s="39"/>
      <c r="AA162" s="39"/>
      <c r="AB162" s="39"/>
      <c r="AC162" s="39"/>
      <c r="AD162" s="39"/>
      <c r="AE162" s="39"/>
      <c r="AT162" s="18" t="s">
        <v>159</v>
      </c>
      <c r="AU162" s="18" t="s">
        <v>82</v>
      </c>
    </row>
    <row r="163" s="13" customFormat="1">
      <c r="A163" s="13"/>
      <c r="B163" s="233"/>
      <c r="C163" s="234"/>
      <c r="D163" s="227" t="s">
        <v>161</v>
      </c>
      <c r="E163" s="235" t="s">
        <v>19</v>
      </c>
      <c r="F163" s="236" t="s">
        <v>724</v>
      </c>
      <c r="G163" s="234"/>
      <c r="H163" s="237">
        <v>8</v>
      </c>
      <c r="I163" s="238"/>
      <c r="J163" s="234"/>
      <c r="K163" s="234"/>
      <c r="L163" s="239"/>
      <c r="M163" s="240"/>
      <c r="N163" s="241"/>
      <c r="O163" s="241"/>
      <c r="P163" s="241"/>
      <c r="Q163" s="241"/>
      <c r="R163" s="241"/>
      <c r="S163" s="241"/>
      <c r="T163" s="242"/>
      <c r="U163" s="13"/>
      <c r="V163" s="13"/>
      <c r="W163" s="13"/>
      <c r="X163" s="13"/>
      <c r="Y163" s="13"/>
      <c r="Z163" s="13"/>
      <c r="AA163" s="13"/>
      <c r="AB163" s="13"/>
      <c r="AC163" s="13"/>
      <c r="AD163" s="13"/>
      <c r="AE163" s="13"/>
      <c r="AT163" s="243" t="s">
        <v>161</v>
      </c>
      <c r="AU163" s="243" t="s">
        <v>82</v>
      </c>
      <c r="AV163" s="13" t="s">
        <v>82</v>
      </c>
      <c r="AW163" s="13" t="s">
        <v>35</v>
      </c>
      <c r="AX163" s="13" t="s">
        <v>80</v>
      </c>
      <c r="AY163" s="243" t="s">
        <v>150</v>
      </c>
    </row>
    <row r="164" s="12" customFormat="1" ht="22.8" customHeight="1">
      <c r="A164" s="12"/>
      <c r="B164" s="198"/>
      <c r="C164" s="199"/>
      <c r="D164" s="200" t="s">
        <v>72</v>
      </c>
      <c r="E164" s="212" t="s">
        <v>395</v>
      </c>
      <c r="F164" s="212" t="s">
        <v>396</v>
      </c>
      <c r="G164" s="199"/>
      <c r="H164" s="199"/>
      <c r="I164" s="202"/>
      <c r="J164" s="213">
        <f>BK164</f>
        <v>0</v>
      </c>
      <c r="K164" s="199"/>
      <c r="L164" s="204"/>
      <c r="M164" s="205"/>
      <c r="N164" s="206"/>
      <c r="O164" s="206"/>
      <c r="P164" s="207">
        <f>SUM(P165:P167)</f>
        <v>0</v>
      </c>
      <c r="Q164" s="206"/>
      <c r="R164" s="207">
        <f>SUM(R165:R167)</f>
        <v>0</v>
      </c>
      <c r="S164" s="206"/>
      <c r="T164" s="208">
        <f>SUM(T165:T167)</f>
        <v>0</v>
      </c>
      <c r="U164" s="12"/>
      <c r="V164" s="12"/>
      <c r="W164" s="12"/>
      <c r="X164" s="12"/>
      <c r="Y164" s="12"/>
      <c r="Z164" s="12"/>
      <c r="AA164" s="12"/>
      <c r="AB164" s="12"/>
      <c r="AC164" s="12"/>
      <c r="AD164" s="12"/>
      <c r="AE164" s="12"/>
      <c r="AR164" s="209" t="s">
        <v>80</v>
      </c>
      <c r="AT164" s="210" t="s">
        <v>72</v>
      </c>
      <c r="AU164" s="210" t="s">
        <v>80</v>
      </c>
      <c r="AY164" s="209" t="s">
        <v>150</v>
      </c>
      <c r="BK164" s="211">
        <f>SUM(BK165:BK167)</f>
        <v>0</v>
      </c>
    </row>
    <row r="165" s="2" customFormat="1" ht="16.5" customHeight="1">
      <c r="A165" s="39"/>
      <c r="B165" s="40"/>
      <c r="C165" s="214" t="s">
        <v>266</v>
      </c>
      <c r="D165" s="214" t="s">
        <v>152</v>
      </c>
      <c r="E165" s="215" t="s">
        <v>725</v>
      </c>
      <c r="F165" s="216" t="s">
        <v>726</v>
      </c>
      <c r="G165" s="217" t="s">
        <v>362</v>
      </c>
      <c r="H165" s="218">
        <v>96.944000000000003</v>
      </c>
      <c r="I165" s="219"/>
      <c r="J165" s="220">
        <f>ROUND(I165*H165,2)</f>
        <v>0</v>
      </c>
      <c r="K165" s="216" t="s">
        <v>625</v>
      </c>
      <c r="L165" s="45"/>
      <c r="M165" s="221" t="s">
        <v>19</v>
      </c>
      <c r="N165" s="222" t="s">
        <v>46</v>
      </c>
      <c r="O165" s="86"/>
      <c r="P165" s="223">
        <f>O165*H165</f>
        <v>0</v>
      </c>
      <c r="Q165" s="223">
        <v>0</v>
      </c>
      <c r="R165" s="223">
        <f>Q165*H165</f>
        <v>0</v>
      </c>
      <c r="S165" s="223">
        <v>0</v>
      </c>
      <c r="T165" s="224">
        <f>S165*H165</f>
        <v>0</v>
      </c>
      <c r="U165" s="39"/>
      <c r="V165" s="39"/>
      <c r="W165" s="39"/>
      <c r="X165" s="39"/>
      <c r="Y165" s="39"/>
      <c r="Z165" s="39"/>
      <c r="AA165" s="39"/>
      <c r="AB165" s="39"/>
      <c r="AC165" s="39"/>
      <c r="AD165" s="39"/>
      <c r="AE165" s="39"/>
      <c r="AR165" s="225" t="s">
        <v>156</v>
      </c>
      <c r="AT165" s="225" t="s">
        <v>152</v>
      </c>
      <c r="AU165" s="225" t="s">
        <v>82</v>
      </c>
      <c r="AY165" s="18" t="s">
        <v>150</v>
      </c>
      <c r="BE165" s="226">
        <f>IF(N165="základní",J165,0)</f>
        <v>0</v>
      </c>
      <c r="BF165" s="226">
        <f>IF(N165="snížená",J165,0)</f>
        <v>0</v>
      </c>
      <c r="BG165" s="226">
        <f>IF(N165="zákl. přenesená",J165,0)</f>
        <v>0</v>
      </c>
      <c r="BH165" s="226">
        <f>IF(N165="sníž. přenesená",J165,0)</f>
        <v>0</v>
      </c>
      <c r="BI165" s="226">
        <f>IF(N165="nulová",J165,0)</f>
        <v>0</v>
      </c>
      <c r="BJ165" s="18" t="s">
        <v>156</v>
      </c>
      <c r="BK165" s="226">
        <f>ROUND(I165*H165,2)</f>
        <v>0</v>
      </c>
      <c r="BL165" s="18" t="s">
        <v>156</v>
      </c>
      <c r="BM165" s="225" t="s">
        <v>727</v>
      </c>
    </row>
    <row r="166" s="2" customFormat="1">
      <c r="A166" s="39"/>
      <c r="B166" s="40"/>
      <c r="C166" s="41"/>
      <c r="D166" s="227" t="s">
        <v>158</v>
      </c>
      <c r="E166" s="41"/>
      <c r="F166" s="228" t="s">
        <v>728</v>
      </c>
      <c r="G166" s="41"/>
      <c r="H166" s="41"/>
      <c r="I166" s="229"/>
      <c r="J166" s="41"/>
      <c r="K166" s="41"/>
      <c r="L166" s="45"/>
      <c r="M166" s="230"/>
      <c r="N166" s="231"/>
      <c r="O166" s="86"/>
      <c r="P166" s="86"/>
      <c r="Q166" s="86"/>
      <c r="R166" s="86"/>
      <c r="S166" s="86"/>
      <c r="T166" s="87"/>
      <c r="U166" s="39"/>
      <c r="V166" s="39"/>
      <c r="W166" s="39"/>
      <c r="X166" s="39"/>
      <c r="Y166" s="39"/>
      <c r="Z166" s="39"/>
      <c r="AA166" s="39"/>
      <c r="AB166" s="39"/>
      <c r="AC166" s="39"/>
      <c r="AD166" s="39"/>
      <c r="AE166" s="39"/>
      <c r="AT166" s="18" t="s">
        <v>158</v>
      </c>
      <c r="AU166" s="18" t="s">
        <v>82</v>
      </c>
    </row>
    <row r="167" s="2" customFormat="1">
      <c r="A167" s="39"/>
      <c r="B167" s="40"/>
      <c r="C167" s="41"/>
      <c r="D167" s="247" t="s">
        <v>198</v>
      </c>
      <c r="E167" s="41"/>
      <c r="F167" s="248" t="s">
        <v>729</v>
      </c>
      <c r="G167" s="41"/>
      <c r="H167" s="41"/>
      <c r="I167" s="229"/>
      <c r="J167" s="41"/>
      <c r="K167" s="41"/>
      <c r="L167" s="45"/>
      <c r="M167" s="269"/>
      <c r="N167" s="270"/>
      <c r="O167" s="271"/>
      <c r="P167" s="271"/>
      <c r="Q167" s="271"/>
      <c r="R167" s="271"/>
      <c r="S167" s="271"/>
      <c r="T167" s="272"/>
      <c r="U167" s="39"/>
      <c r="V167" s="39"/>
      <c r="W167" s="39"/>
      <c r="X167" s="39"/>
      <c r="Y167" s="39"/>
      <c r="Z167" s="39"/>
      <c r="AA167" s="39"/>
      <c r="AB167" s="39"/>
      <c r="AC167" s="39"/>
      <c r="AD167" s="39"/>
      <c r="AE167" s="39"/>
      <c r="AT167" s="18" t="s">
        <v>198</v>
      </c>
      <c r="AU167" s="18" t="s">
        <v>82</v>
      </c>
    </row>
    <row r="168" s="2" customFormat="1" ht="6.96" customHeight="1">
      <c r="A168" s="39"/>
      <c r="B168" s="61"/>
      <c r="C168" s="62"/>
      <c r="D168" s="62"/>
      <c r="E168" s="62"/>
      <c r="F168" s="62"/>
      <c r="G168" s="62"/>
      <c r="H168" s="62"/>
      <c r="I168" s="62"/>
      <c r="J168" s="62"/>
      <c r="K168" s="62"/>
      <c r="L168" s="45"/>
      <c r="M168" s="39"/>
      <c r="O168" s="39"/>
      <c r="P168" s="39"/>
      <c r="Q168" s="39"/>
      <c r="R168" s="39"/>
      <c r="S168" s="39"/>
      <c r="T168" s="39"/>
      <c r="U168" s="39"/>
      <c r="V168" s="39"/>
      <c r="W168" s="39"/>
      <c r="X168" s="39"/>
      <c r="Y168" s="39"/>
      <c r="Z168" s="39"/>
      <c r="AA168" s="39"/>
      <c r="AB168" s="39"/>
      <c r="AC168" s="39"/>
      <c r="AD168" s="39"/>
      <c r="AE168" s="39"/>
    </row>
  </sheetData>
  <sheetProtection sheet="1" autoFilter="0" formatColumns="0" formatRows="0" objects="1" scenarios="1" spinCount="100000" saltValue="S7pjVJ2IxBoNJLKgyu1BlZRswNHIgf5qbTZTFD6gDN7t+FO8mvxOOFF0TU4dMYS7/xyKvqBZRGQ/Z5CF7pZ+pg==" hashValue="QPftBVjtYuERBqi0V2UrKfbpPjpMUH2ex33rVjWAhBA9CJIqDDC0ZaUKkbRsA2k3HetZ9qk760IHSQImaTfL6Q==" algorithmName="SHA-512" password="CC35"/>
  <autoFilter ref="C88:K167"/>
  <mergeCells count="12">
    <mergeCell ref="E7:H7"/>
    <mergeCell ref="E9:H9"/>
    <mergeCell ref="E11:H11"/>
    <mergeCell ref="E20:H20"/>
    <mergeCell ref="E29:H29"/>
    <mergeCell ref="E50:H50"/>
    <mergeCell ref="E52:H52"/>
    <mergeCell ref="E54:H54"/>
    <mergeCell ref="E77:H77"/>
    <mergeCell ref="E79:H79"/>
    <mergeCell ref="E81:H81"/>
    <mergeCell ref="L2:V2"/>
  </mergeCells>
  <hyperlinks>
    <hyperlink ref="F104" r:id="rId1" display="https://podminky.urs.cz/item/CS_URS_2025_01/114203104"/>
    <hyperlink ref="F116" r:id="rId2" display="https://podminky.urs.cz/item/CS_URS_2025_01/122451101"/>
    <hyperlink ref="F128" r:id="rId3" display="https://podminky.urs.cz/item/CS_URS_2025_01/162251122"/>
    <hyperlink ref="F138" r:id="rId4" display="https://podminky.urs.cz/item/CS_URS_2025_01/162351123"/>
    <hyperlink ref="F152" r:id="rId5" display="https://podminky.urs.cz/item/CS_URS_2025_01/462511370"/>
    <hyperlink ref="F167" r:id="rId6" display="https://podminky.urs.cz/item/CS_URS_2025_01/998332011"/>
  </hyperlinks>
  <pageMargins left="0.39375" right="0.39375" top="0.39375" bottom="0.39375" header="0" footer="0"/>
  <pageSetup paperSize="9" orientation="portrait" blackAndWhite="1" fitToHeight="100"/>
  <headerFooter>
    <oddFooter>&amp;CStrana &amp;P z &amp;N</oddFooter>
  </headerFooter>
  <drawing r:id="rId7"/>
</worksheet>
</file>

<file path=docProps/core.xml><?xml version="1.0" encoding="utf-8"?>
<cp:coreProperties xmlns:dc="http://purl.org/dc/elements/1.1/" xmlns:dcterms="http://purl.org/dc/terms/" xmlns:xsi="http://www.w3.org/2001/XMLSchema-instance" xmlns:cp="http://schemas.openxmlformats.org/package/2006/metadata/core-properties">
  <dc:creator>Marcel Chmelík</dc:creator>
  <cp:lastModifiedBy>Marcel Chmelík</cp:lastModifiedBy>
  <dcterms:created xsi:type="dcterms:W3CDTF">2026-01-06T08:53:32Z</dcterms:created>
  <dcterms:modified xsi:type="dcterms:W3CDTF">2026-01-06T08:53:45Z</dcterms:modified>
</cp:coreProperties>
</file>